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80" windowWidth="12795" windowHeight="8700" tabRatio="602" activeTab="0"/>
  </bookViews>
  <sheets>
    <sheet name="Feuil1" sheetId="1" r:id="rId1"/>
    <sheet name="données" sheetId="2" r:id="rId2"/>
    <sheet name="Jury" sheetId="3" r:id="rId3"/>
    <sheet name="Répét." sheetId="4" r:id="rId4"/>
  </sheets>
  <definedNames>
    <definedName name="_xlnm.Print_Titles" localSheetId="2">'Jury'!$1:$2</definedName>
    <definedName name="_xlnm.Print_Titles" localSheetId="3">'Répét.'!$1:$2</definedName>
    <definedName name="table">'données'!$A$3:$S$23</definedName>
    <definedName name="_xlnm.Print_Area" localSheetId="0">'Feuil1'!$C$1:$O$39</definedName>
    <definedName name="_xlnm.Print_Area" localSheetId="2">'Jury'!$C$1:$L$39</definedName>
    <definedName name="_xlnm.Print_Area" localSheetId="3">'Répét.'!$B$1:$J$39</definedName>
  </definedNames>
  <calcPr fullCalcOnLoad="1"/>
</workbook>
</file>

<file path=xl/sharedStrings.xml><?xml version="1.0" encoding="utf-8"?>
<sst xmlns="http://schemas.openxmlformats.org/spreadsheetml/2006/main" count="170" uniqueCount="84">
  <si>
    <t>ALONSO SERENA</t>
  </si>
  <si>
    <t>David</t>
  </si>
  <si>
    <t>M</t>
  </si>
  <si>
    <t>ESPAGNE</t>
  </si>
  <si>
    <t>CARCELES</t>
  </si>
  <si>
    <t>Cédric</t>
  </si>
  <si>
    <t>FRANCE</t>
  </si>
  <si>
    <t>CHAPELAND</t>
  </si>
  <si>
    <t>Nicolas</t>
  </si>
  <si>
    <t>DEMARSY</t>
  </si>
  <si>
    <t>Grégory</t>
  </si>
  <si>
    <t>ETRILLARD</t>
  </si>
  <si>
    <t>Géraud</t>
  </si>
  <si>
    <t>GANDUBERT</t>
  </si>
  <si>
    <t>Frantz</t>
  </si>
  <si>
    <t>GOBERT</t>
  </si>
  <si>
    <t>Thomas</t>
  </si>
  <si>
    <t>HAYASHIDA</t>
  </si>
  <si>
    <t>Kazuyuki</t>
  </si>
  <si>
    <t>JAPON</t>
  </si>
  <si>
    <t>HARA</t>
  </si>
  <si>
    <t>Hiroshi</t>
  </si>
  <si>
    <t>IBRAHIM</t>
  </si>
  <si>
    <t>Michael</t>
  </si>
  <si>
    <t>CANADA</t>
  </si>
  <si>
    <t>KOPPETSCH</t>
  </si>
  <si>
    <t>Lutz</t>
  </si>
  <si>
    <t>ALLEMAGNE</t>
  </si>
  <si>
    <t>LARAN</t>
  </si>
  <si>
    <t>Jérôme</t>
  </si>
  <si>
    <t>NOM</t>
  </si>
  <si>
    <t>Prénom</t>
  </si>
  <si>
    <t>Sexe</t>
  </si>
  <si>
    <t>NATIONALITE</t>
  </si>
  <si>
    <t>Pianiste</t>
  </si>
  <si>
    <t>LUC Lucjan</t>
  </si>
  <si>
    <t>ITO Fumie</t>
  </si>
  <si>
    <t>HATTORI Mariko</t>
  </si>
  <si>
    <t>BONSKI Erin</t>
  </si>
  <si>
    <t>PROTOPOPESCU Dana</t>
  </si>
  <si>
    <t>ERTSCHEID Michaël</t>
  </si>
  <si>
    <t>Oeuvres</t>
  </si>
  <si>
    <t>Jour</t>
  </si>
  <si>
    <t>Classe</t>
  </si>
  <si>
    <t>Heure</t>
  </si>
  <si>
    <t>Répétition</t>
  </si>
  <si>
    <t>Chauffe</t>
  </si>
  <si>
    <t>Loges</t>
  </si>
  <si>
    <t>Scène</t>
  </si>
  <si>
    <t>Prestation</t>
  </si>
  <si>
    <t>In Freundschaft de Karlheinz Stockhausen</t>
  </si>
  <si>
    <t>Mysterious Morning III de Fuminori Tanada</t>
  </si>
  <si>
    <t>Jungle de Christian Lauba</t>
  </si>
  <si>
    <t>Hard de Christian Lauba</t>
  </si>
  <si>
    <t>Sequenza IX B de Luciano Berio</t>
  </si>
  <si>
    <t>Concertino da Camera de Jacques Ibert</t>
  </si>
  <si>
    <t>Rhapsody de Claude Debussy</t>
  </si>
  <si>
    <t>Sonate d'Edison Denisov</t>
  </si>
  <si>
    <t>Sonatine de Claude Pascal</t>
  </si>
  <si>
    <t>PETIT</t>
  </si>
  <si>
    <t>Julien</t>
  </si>
  <si>
    <t>SANGARE Vincent</t>
  </si>
  <si>
    <t>Nom</t>
  </si>
  <si>
    <t>Nationalité</t>
  </si>
  <si>
    <t>En plus de l'imposé : Klonos de Piet Swerts</t>
  </si>
  <si>
    <t>Miki</t>
  </si>
  <si>
    <t>F</t>
  </si>
  <si>
    <t>Sonate de Jeanine Rueff</t>
  </si>
  <si>
    <t>HIRAGA</t>
  </si>
  <si>
    <t>ROGINA</t>
  </si>
  <si>
    <t>Miha</t>
  </si>
  <si>
    <t>SLOVENIE</t>
  </si>
  <si>
    <t>CORNET Jean-Yves</t>
  </si>
  <si>
    <t>NISHIO</t>
  </si>
  <si>
    <t>Takahiro</t>
  </si>
  <si>
    <t>Lutte de Thierry Escaich</t>
  </si>
  <si>
    <t>FELIPE-BELIJAR</t>
  </si>
  <si>
    <t>Antonio</t>
  </si>
  <si>
    <t>Ambitos de Roman Alis</t>
  </si>
  <si>
    <t>JENKINS</t>
  </si>
  <si>
    <t>USA</t>
  </si>
  <si>
    <t>LOEWEN Laura</t>
  </si>
  <si>
    <t>San Antonio de John Harbison</t>
  </si>
  <si>
    <t>Caprice en forme de Valse de Paul Bonneau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</si>
</sst>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[$-80C]dddd\ d\ mmmm\ yyyy;@"/>
    <numFmt numFmtId="166" formatCode="[$-80C]dddd\ dd/mm/yy;@"/>
    <numFmt numFmtId="167" formatCode="mmm\-yyyy"/>
    <numFmt numFmtId="168" formatCode="h&quot; h &quot;m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Comic Sans MS"/>
      <family val="0"/>
    </font>
    <font>
      <b/>
      <sz val="9"/>
      <name val="Comic Sans MS"/>
      <family val="0"/>
    </font>
    <font>
      <sz val="9"/>
      <color indexed="9"/>
      <name val="Comic Sans MS"/>
      <family val="0"/>
    </font>
    <font>
      <b/>
      <sz val="9"/>
      <color indexed="9"/>
      <name val="Comic Sans MS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DashDotDot">
        <color indexed="10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DashDotDot">
        <color indexed="10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DashDotDot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DashDotDot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DashDotDot">
        <color indexed="10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DashDotDot">
        <color indexed="10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medium"/>
      <top style="mediumDashDotDot">
        <color indexed="10"/>
      </top>
      <bottom>
        <color indexed="63"/>
      </bottom>
    </border>
    <border>
      <left style="medium"/>
      <right>
        <color indexed="63"/>
      </right>
      <top style="mediumDashDotDot">
        <color indexed="10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DashDotDot">
        <color indexed="10"/>
      </top>
      <bottom style="thin">
        <color indexed="22"/>
      </bottom>
    </border>
    <border>
      <left style="thin">
        <color indexed="22"/>
      </left>
      <right style="medium"/>
      <top style="mediumDashDotDot">
        <color indexed="10"/>
      </top>
      <bottom>
        <color indexed="63"/>
      </bottom>
    </border>
    <border>
      <left style="medium"/>
      <right>
        <color indexed="63"/>
      </right>
      <top style="mediumDashDotDot">
        <color indexed="10"/>
      </top>
      <bottom>
        <color indexed="63"/>
      </bottom>
    </border>
    <border>
      <left style="thin">
        <color indexed="22"/>
      </left>
      <right style="thin">
        <color indexed="22"/>
      </right>
      <top style="mediumDashDotDot">
        <color indexed="10"/>
      </top>
      <bottom>
        <color indexed="63"/>
      </bottom>
    </border>
    <border>
      <left>
        <color indexed="63"/>
      </left>
      <right style="medium"/>
      <top style="mediumDashDotDot">
        <color indexed="10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20" fontId="6" fillId="0" borderId="1" xfId="0" applyNumberFormat="1" applyFont="1" applyBorder="1" applyAlignment="1">
      <alignment horizontal="left" vertical="center"/>
    </xf>
    <xf numFmtId="20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20" fontId="6" fillId="0" borderId="8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168" fontId="4" fillId="0" borderId="17" xfId="0" applyNumberFormat="1" applyFont="1" applyBorder="1" applyAlignment="1">
      <alignment horizontal="center" vertical="top" wrapText="1"/>
    </xf>
    <xf numFmtId="168" fontId="4" fillId="0" borderId="18" xfId="0" applyNumberFormat="1" applyFont="1" applyBorder="1" applyAlignment="1">
      <alignment horizontal="center" vertical="top" wrapText="1"/>
    </xf>
    <xf numFmtId="168" fontId="4" fillId="0" borderId="19" xfId="0" applyNumberFormat="1" applyFont="1" applyBorder="1" applyAlignment="1">
      <alignment horizontal="center" vertical="top" wrapText="1"/>
    </xf>
    <xf numFmtId="168" fontId="4" fillId="0" borderId="7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168" fontId="4" fillId="0" borderId="2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166" fontId="4" fillId="0" borderId="2" xfId="0" applyNumberFormat="1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28" xfId="0" applyFont="1" applyBorder="1" applyAlignment="1">
      <alignment vertical="top"/>
    </xf>
    <xf numFmtId="0" fontId="7" fillId="3" borderId="6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vertical="top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166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horizontal="left" vertical="top" wrapText="1"/>
    </xf>
    <xf numFmtId="166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4" fillId="0" borderId="37" xfId="0" applyNumberFormat="1" applyFont="1" applyBorder="1" applyAlignment="1">
      <alignment horizontal="center" vertical="top" wrapText="1"/>
    </xf>
    <xf numFmtId="168" fontId="4" fillId="0" borderId="36" xfId="0" applyNumberFormat="1" applyFont="1" applyBorder="1" applyAlignment="1">
      <alignment horizontal="center" vertical="center"/>
    </xf>
    <xf numFmtId="168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top" wrapText="1"/>
    </xf>
    <xf numFmtId="166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8" fontId="4" fillId="0" borderId="42" xfId="0" applyNumberFormat="1" applyFont="1" applyBorder="1" applyAlignment="1">
      <alignment horizontal="center" vertical="top" wrapText="1"/>
    </xf>
    <xf numFmtId="166" fontId="4" fillId="0" borderId="43" xfId="0" applyNumberFormat="1" applyFont="1" applyBorder="1" applyAlignment="1">
      <alignment horizontal="center" vertical="center"/>
    </xf>
    <xf numFmtId="168" fontId="4" fillId="0" borderId="44" xfId="0" applyNumberFormat="1" applyFont="1" applyBorder="1" applyAlignment="1">
      <alignment horizontal="center" vertical="center"/>
    </xf>
    <xf numFmtId="168" fontId="4" fillId="0" borderId="45" xfId="0" applyNumberFormat="1" applyFont="1" applyBorder="1" applyAlignment="1">
      <alignment horizontal="center" vertical="center"/>
    </xf>
    <xf numFmtId="166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top"/>
    </xf>
    <xf numFmtId="0" fontId="4" fillId="0" borderId="48" xfId="0" applyFont="1" applyBorder="1" applyAlignment="1">
      <alignment horizontal="center" vertical="top"/>
    </xf>
    <xf numFmtId="0" fontId="4" fillId="0" borderId="48" xfId="0" applyFont="1" applyBorder="1" applyAlignment="1">
      <alignment horizontal="left" vertical="top" wrapText="1"/>
    </xf>
    <xf numFmtId="166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8" fontId="4" fillId="0" borderId="51" xfId="0" applyNumberFormat="1" applyFont="1" applyBorder="1" applyAlignment="1">
      <alignment horizontal="center" vertical="top" wrapText="1"/>
    </xf>
    <xf numFmtId="166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4" fillId="0" borderId="54" xfId="0" applyNumberFormat="1" applyFont="1" applyBorder="1" applyAlignment="1">
      <alignment horizontal="center" vertical="center"/>
    </xf>
    <xf numFmtId="18" fontId="4" fillId="0" borderId="17" xfId="0" applyNumberFormat="1" applyFont="1" applyBorder="1" applyAlignment="1">
      <alignment horizontal="center" vertical="top" wrapText="1"/>
    </xf>
    <xf numFmtId="18" fontId="4" fillId="0" borderId="37" xfId="0" applyNumberFormat="1" applyFont="1" applyBorder="1" applyAlignment="1">
      <alignment horizontal="center" vertical="top" wrapText="1"/>
    </xf>
    <xf numFmtId="18" fontId="4" fillId="0" borderId="42" xfId="0" applyNumberFormat="1" applyFont="1" applyBorder="1" applyAlignment="1">
      <alignment horizontal="center" vertical="top" wrapText="1"/>
    </xf>
    <xf numFmtId="18" fontId="4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20" fontId="6" fillId="0" borderId="55" xfId="0" applyNumberFormat="1" applyFont="1" applyBorder="1" applyAlignment="1">
      <alignment vertical="center"/>
    </xf>
    <xf numFmtId="20" fontId="6" fillId="0" borderId="56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26" sqref="L26:L27"/>
    </sheetView>
  </sheetViews>
  <sheetFormatPr defaultColWidth="11.421875" defaultRowHeight="12.75"/>
  <cols>
    <col min="1" max="1" width="3.00390625" style="1" bestFit="1" customWidth="1"/>
    <col min="2" max="2" width="5.28125" style="5" bestFit="1" customWidth="1"/>
    <col min="3" max="3" width="16.28125" style="16" bestFit="1" customWidth="1"/>
    <col min="4" max="4" width="8.28125" style="16" bestFit="1" customWidth="1"/>
    <col min="5" max="5" width="5.28125" style="18" bestFit="1" customWidth="1"/>
    <col min="6" max="6" width="14.421875" style="16" bestFit="1" customWidth="1"/>
    <col min="7" max="7" width="19.28125" style="16" bestFit="1" customWidth="1"/>
    <col min="8" max="8" width="36.421875" style="16" bestFit="1" customWidth="1"/>
    <col min="9" max="9" width="16.140625" style="10" customWidth="1"/>
    <col min="10" max="10" width="6.140625" style="19" bestFit="1" customWidth="1"/>
    <col min="11" max="11" width="9.00390625" style="21" bestFit="1" customWidth="1"/>
    <col min="12" max="12" width="17.00390625" style="10" bestFit="1" customWidth="1"/>
    <col min="13" max="14" width="9.00390625" style="4" bestFit="1" customWidth="1"/>
    <col min="15" max="15" width="9.00390625" style="16" bestFit="1" customWidth="1"/>
    <col min="16" max="16384" width="11.421875" style="1" customWidth="1"/>
  </cols>
  <sheetData>
    <row r="1" spans="1:15" ht="15.75" customHeight="1" thickBot="1">
      <c r="A1" s="15"/>
      <c r="B1" s="32"/>
      <c r="C1" s="69" t="s">
        <v>30</v>
      </c>
      <c r="D1" s="69" t="s">
        <v>31</v>
      </c>
      <c r="E1" s="69" t="s">
        <v>32</v>
      </c>
      <c r="F1" s="69" t="s">
        <v>33</v>
      </c>
      <c r="G1" s="69" t="s">
        <v>34</v>
      </c>
      <c r="H1" s="35" t="s">
        <v>41</v>
      </c>
      <c r="I1" s="66" t="s">
        <v>45</v>
      </c>
      <c r="J1" s="67"/>
      <c r="K1" s="68"/>
      <c r="L1" s="66" t="s">
        <v>49</v>
      </c>
      <c r="M1" s="67"/>
      <c r="N1" s="67"/>
      <c r="O1" s="68"/>
    </row>
    <row r="2" spans="1:15" s="2" customFormat="1" ht="15.75" customHeight="1" thickBot="1">
      <c r="A2" s="8"/>
      <c r="B2" s="33"/>
      <c r="C2" s="70"/>
      <c r="D2" s="70"/>
      <c r="E2" s="70"/>
      <c r="F2" s="70"/>
      <c r="G2" s="70"/>
      <c r="H2" s="43" t="s">
        <v>64</v>
      </c>
      <c r="I2" s="22" t="s">
        <v>42</v>
      </c>
      <c r="J2" s="30" t="s">
        <v>43</v>
      </c>
      <c r="K2" s="31" t="s">
        <v>44</v>
      </c>
      <c r="L2" s="22" t="s">
        <v>42</v>
      </c>
      <c r="M2" s="28" t="s">
        <v>46</v>
      </c>
      <c r="N2" s="28" t="s">
        <v>47</v>
      </c>
      <c r="O2" s="29" t="s">
        <v>48</v>
      </c>
    </row>
    <row r="3" spans="1:15" s="6" customFormat="1" ht="15.75" customHeight="1">
      <c r="A3" s="7"/>
      <c r="B3" s="20">
        <v>0.017361111111111112</v>
      </c>
      <c r="C3" s="11"/>
      <c r="D3" s="11"/>
      <c r="E3" s="17"/>
      <c r="F3" s="11"/>
      <c r="G3" s="11"/>
      <c r="H3" s="11"/>
      <c r="I3" s="9"/>
      <c r="J3" s="25"/>
      <c r="K3" s="23">
        <v>0.0625</v>
      </c>
      <c r="L3" s="12"/>
      <c r="M3" s="24">
        <v>0.013888888888888888</v>
      </c>
      <c r="N3" s="24">
        <v>0.010416666666666666</v>
      </c>
      <c r="O3" s="3">
        <v>0.029861111111111113</v>
      </c>
    </row>
    <row r="4" spans="1:15" ht="15.75" customHeight="1">
      <c r="A4" s="56">
        <v>2</v>
      </c>
      <c r="B4" s="13"/>
      <c r="C4" s="57" t="str">
        <f>VLOOKUP($A4,table,2,0)</f>
        <v>CARCELES</v>
      </c>
      <c r="D4" s="54" t="str">
        <f>VLOOKUP($A4,table,3,0)</f>
        <v>Cédric</v>
      </c>
      <c r="E4" s="54" t="str">
        <f>VLOOKUP($A4,table,4,0)</f>
        <v>M</v>
      </c>
      <c r="F4" s="54" t="str">
        <f>VLOOKUP($A4,table,5,0)</f>
        <v>FRANCE</v>
      </c>
      <c r="G4" s="54" t="str">
        <f>VLOOKUP($A4,table,6,0)</f>
        <v>ITO Fumie</v>
      </c>
      <c r="H4" s="40" t="str">
        <f>VLOOKUP(A4,table,7,0)</f>
        <v>Rhapsody de Claude Debussy</v>
      </c>
      <c r="I4" s="58">
        <v>37564</v>
      </c>
      <c r="J4" s="71">
        <v>21</v>
      </c>
      <c r="K4" s="45">
        <v>0.375</v>
      </c>
      <c r="L4" s="58">
        <v>37565</v>
      </c>
      <c r="M4" s="48">
        <v>0.39375</v>
      </c>
      <c r="N4" s="48">
        <f>M5</f>
        <v>0.4076388888888889</v>
      </c>
      <c r="O4" s="49">
        <f>N5</f>
        <v>0.41805555555555557</v>
      </c>
    </row>
    <row r="5" spans="1:15" s="14" customFormat="1" ht="15.75" customHeight="1">
      <c r="A5" s="56"/>
      <c r="B5" s="13"/>
      <c r="C5" s="78"/>
      <c r="D5" s="79"/>
      <c r="E5" s="79"/>
      <c r="F5" s="79"/>
      <c r="G5" s="79"/>
      <c r="H5" s="80" t="str">
        <f>VLOOKUP($A4,table,8,0)</f>
        <v>Mysterious Morning III de Fuminori Tanada</v>
      </c>
      <c r="I5" s="81"/>
      <c r="J5" s="82"/>
      <c r="K5" s="83">
        <f>SUM(K3:K4)</f>
        <v>0.4375</v>
      </c>
      <c r="L5" s="81"/>
      <c r="M5" s="84">
        <f>SUM($M$3:M4)</f>
        <v>0.4076388888888889</v>
      </c>
      <c r="N5" s="84">
        <f>SUM($N$3:N4)</f>
        <v>0.41805555555555557</v>
      </c>
      <c r="O5" s="85">
        <f>SUM(O3:O4)</f>
        <v>0.4479166666666667</v>
      </c>
    </row>
    <row r="6" spans="1:15" ht="15.75" customHeight="1">
      <c r="A6" s="65">
        <v>1</v>
      </c>
      <c r="B6" s="26">
        <f>SUM($B$3,M5)</f>
        <v>0.425</v>
      </c>
      <c r="C6" s="86" t="str">
        <f>VLOOKUP($A6,table,2,0)</f>
        <v>ALONSO SERENA</v>
      </c>
      <c r="D6" s="87" t="str">
        <f>VLOOKUP($A6,table,3,0)</f>
        <v>David</v>
      </c>
      <c r="E6" s="87" t="str">
        <f>VLOOKUP($A6,table,4,0)</f>
        <v>M</v>
      </c>
      <c r="F6" s="87" t="str">
        <f>VLOOKUP($A6,table,5,0)</f>
        <v>ESPAGNE</v>
      </c>
      <c r="G6" s="87" t="str">
        <f>VLOOKUP($A6,table,6,0)</f>
        <v>LUC Lucjan</v>
      </c>
      <c r="H6" s="88" t="str">
        <f>VLOOKUP($A6,table,7,0)</f>
        <v>Concertino da Camera de Jacques Ibert</v>
      </c>
      <c r="I6" s="89">
        <v>37564</v>
      </c>
      <c r="J6" s="90">
        <v>22</v>
      </c>
      <c r="K6" s="91">
        <v>0.375</v>
      </c>
      <c r="L6" s="92">
        <v>37565</v>
      </c>
      <c r="M6" s="93">
        <v>0.425</v>
      </c>
      <c r="N6" s="93">
        <f>M7</f>
        <v>0.4388888888888889</v>
      </c>
      <c r="O6" s="94">
        <f>N7</f>
        <v>0.44930555555555557</v>
      </c>
    </row>
    <row r="7" spans="1:15" s="14" customFormat="1" ht="15.75" customHeight="1">
      <c r="A7" s="65"/>
      <c r="B7" s="27"/>
      <c r="C7" s="78"/>
      <c r="D7" s="79"/>
      <c r="E7" s="79"/>
      <c r="F7" s="79"/>
      <c r="G7" s="79"/>
      <c r="H7" s="80" t="str">
        <f>VLOOKUP($A6,table,8,0)</f>
        <v>In Freundschaft de Karlheinz Stockhausen</v>
      </c>
      <c r="I7" s="95"/>
      <c r="J7" s="96"/>
      <c r="K7" s="83">
        <f>SUM(K3,K6)</f>
        <v>0.4375</v>
      </c>
      <c r="L7" s="81"/>
      <c r="M7" s="84">
        <f>SUM(M3,M6)</f>
        <v>0.4388888888888889</v>
      </c>
      <c r="N7" s="84">
        <f>SUM(N3,N6)</f>
        <v>0.44930555555555557</v>
      </c>
      <c r="O7" s="85">
        <f>SUM(O3,O6)</f>
        <v>0.4791666666666667</v>
      </c>
    </row>
    <row r="8" spans="1:15" ht="15.75" customHeight="1">
      <c r="A8" s="65">
        <v>3</v>
      </c>
      <c r="B8" s="26">
        <f>SUM($B$3,M7)</f>
        <v>0.45625</v>
      </c>
      <c r="C8" s="86" t="str">
        <f>VLOOKUP($A8,table,2,0)</f>
        <v>CHAPELAND</v>
      </c>
      <c r="D8" s="87" t="str">
        <f>VLOOKUP($A8,table,3,0)</f>
        <v>Nicolas</v>
      </c>
      <c r="E8" s="87" t="str">
        <f>VLOOKUP($A8,table,4,0)</f>
        <v>M</v>
      </c>
      <c r="F8" s="87" t="str">
        <f>VLOOKUP($A8,table,5,0)</f>
        <v>FRANCE</v>
      </c>
      <c r="G8" s="87" t="str">
        <f>VLOOKUP($A8,table,6,0)</f>
        <v>ITO Fumie</v>
      </c>
      <c r="H8" s="88" t="str">
        <f>VLOOKUP($A8,table,7,0)</f>
        <v>Sonate d'Edison Denisov</v>
      </c>
      <c r="I8" s="89">
        <v>37564</v>
      </c>
      <c r="J8" s="90">
        <v>21</v>
      </c>
      <c r="K8" s="91">
        <v>0.4375</v>
      </c>
      <c r="L8" s="92">
        <v>37565</v>
      </c>
      <c r="M8" s="93">
        <v>0.45625</v>
      </c>
      <c r="N8" s="93">
        <f>M9</f>
        <v>0.4701388888888889</v>
      </c>
      <c r="O8" s="94">
        <f>N9</f>
        <v>0.48055555555555557</v>
      </c>
    </row>
    <row r="9" spans="1:15" s="14" customFormat="1" ht="15.75" customHeight="1">
      <c r="A9" s="65"/>
      <c r="B9" s="27"/>
      <c r="C9" s="78"/>
      <c r="D9" s="79"/>
      <c r="E9" s="79"/>
      <c r="F9" s="79"/>
      <c r="G9" s="79"/>
      <c r="H9" s="80" t="str">
        <f>VLOOKUP($A8,table,8,0)</f>
        <v>Mysterious Morning III de Fuminori Tanada</v>
      </c>
      <c r="I9" s="95"/>
      <c r="J9" s="96"/>
      <c r="K9" s="83">
        <f>SUM($K$3,K8)</f>
        <v>0.5</v>
      </c>
      <c r="L9" s="81"/>
      <c r="M9" s="84">
        <f>SUM($M$3,M8)</f>
        <v>0.4701388888888889</v>
      </c>
      <c r="N9" s="84">
        <f>SUM($N$3,N8)</f>
        <v>0.48055555555555557</v>
      </c>
      <c r="O9" s="85">
        <f>SUM($O$3,O8)</f>
        <v>0.5104166666666666</v>
      </c>
    </row>
    <row r="10" spans="1:15" ht="15.75" customHeight="1">
      <c r="A10" s="65">
        <v>8</v>
      </c>
      <c r="B10" s="26">
        <f>SUM($B$3,M9)</f>
        <v>0.4875</v>
      </c>
      <c r="C10" s="86" t="str">
        <f>VLOOKUP($A10,table,2,0)</f>
        <v>HAYASHIDA</v>
      </c>
      <c r="D10" s="87" t="str">
        <f>VLOOKUP($A10,table,3,0)</f>
        <v>Kazuyuki</v>
      </c>
      <c r="E10" s="87" t="str">
        <f>VLOOKUP($A10,table,4,0)</f>
        <v>M</v>
      </c>
      <c r="F10" s="87" t="str">
        <f>VLOOKUP($A10,table,5,0)</f>
        <v>JAPON</v>
      </c>
      <c r="G10" s="87" t="str">
        <f>VLOOKUP($A10,table,6,0)</f>
        <v>HATTORI Mariko</v>
      </c>
      <c r="H10" s="88" t="str">
        <f>VLOOKUP($A10,table,7,0)</f>
        <v>Sonatine de Claude Pascal</v>
      </c>
      <c r="I10" s="89">
        <v>37564</v>
      </c>
      <c r="J10" s="90">
        <v>22</v>
      </c>
      <c r="K10" s="91">
        <v>0.4375</v>
      </c>
      <c r="L10" s="92">
        <v>37565</v>
      </c>
      <c r="M10" s="93">
        <v>0.5604166666666667</v>
      </c>
      <c r="N10" s="93">
        <f>M11</f>
        <v>0.5743055555555555</v>
      </c>
      <c r="O10" s="94">
        <f>N11</f>
        <v>0.5847222222222221</v>
      </c>
    </row>
    <row r="11" spans="1:15" s="14" customFormat="1" ht="15.75" customHeight="1">
      <c r="A11" s="65"/>
      <c r="B11" s="27"/>
      <c r="C11" s="78"/>
      <c r="D11" s="79"/>
      <c r="E11" s="79"/>
      <c r="F11" s="79"/>
      <c r="G11" s="79"/>
      <c r="H11" s="80" t="str">
        <f>VLOOKUP($A10,table,8,0)</f>
        <v>Sequenza IX B de Luciano Berio</v>
      </c>
      <c r="I11" s="95"/>
      <c r="J11" s="96"/>
      <c r="K11" s="83">
        <f>SUM($K$3,K10)</f>
        <v>0.5</v>
      </c>
      <c r="L11" s="81"/>
      <c r="M11" s="84">
        <f>SUM($M$3,M10)</f>
        <v>0.5743055555555555</v>
      </c>
      <c r="N11" s="84">
        <f>SUM($N$3,N10)</f>
        <v>0.5847222222222221</v>
      </c>
      <c r="O11" s="85">
        <f>SUM($O$3,O10)</f>
        <v>0.6145833333333333</v>
      </c>
    </row>
    <row r="12" spans="1:15" ht="15.75" customHeight="1">
      <c r="A12" s="65">
        <v>4</v>
      </c>
      <c r="B12" s="26">
        <f>SUM($B$3,M11)</f>
        <v>0.5916666666666667</v>
      </c>
      <c r="C12" s="86" t="str">
        <f>VLOOKUP($A12,table,2,0)</f>
        <v>DEMARSY</v>
      </c>
      <c r="D12" s="87" t="str">
        <f>VLOOKUP($A12,table,3,0)</f>
        <v>Grégory</v>
      </c>
      <c r="E12" s="87" t="str">
        <f>VLOOKUP($A12,table,4,0)</f>
        <v>M</v>
      </c>
      <c r="F12" s="87" t="str">
        <f>VLOOKUP($A12,table,5,0)</f>
        <v>FRANCE</v>
      </c>
      <c r="G12" s="87" t="str">
        <f>VLOOKUP($A12,table,6,0)</f>
        <v>ITO Fumie</v>
      </c>
      <c r="H12" s="88" t="str">
        <f>VLOOKUP($A12,table,7,0)</f>
        <v>Rhapsody de Claude Debussy</v>
      </c>
      <c r="I12" s="89">
        <v>37564</v>
      </c>
      <c r="J12" s="90">
        <v>21</v>
      </c>
      <c r="K12" s="91">
        <v>0.5416666666666666</v>
      </c>
      <c r="L12" s="92">
        <v>37565</v>
      </c>
      <c r="M12" s="93">
        <v>0.5916666666666667</v>
      </c>
      <c r="N12" s="93">
        <f>M13</f>
        <v>0.6055555555555555</v>
      </c>
      <c r="O12" s="94">
        <f>N13</f>
        <v>0.6159722222222221</v>
      </c>
    </row>
    <row r="13" spans="1:15" s="14" customFormat="1" ht="15.75" customHeight="1">
      <c r="A13" s="65"/>
      <c r="B13" s="27"/>
      <c r="C13" s="78"/>
      <c r="D13" s="79"/>
      <c r="E13" s="79"/>
      <c r="F13" s="79"/>
      <c r="G13" s="79"/>
      <c r="H13" s="80" t="str">
        <f>VLOOKUP($A12,table,8,0)</f>
        <v>Mysterious Morning III de Fuminori Tanada</v>
      </c>
      <c r="I13" s="95"/>
      <c r="J13" s="96"/>
      <c r="K13" s="83">
        <f>SUM($K$3,K12)</f>
        <v>0.6041666666666666</v>
      </c>
      <c r="L13" s="81"/>
      <c r="M13" s="84">
        <f>SUM($M$3,M12)</f>
        <v>0.6055555555555555</v>
      </c>
      <c r="N13" s="84">
        <f>SUM($N$3,N12)</f>
        <v>0.6159722222222221</v>
      </c>
      <c r="O13" s="85">
        <f>SUM($O$3,O12)</f>
        <v>0.6458333333333333</v>
      </c>
    </row>
    <row r="14" spans="1:15" ht="15.75" customHeight="1">
      <c r="A14" s="65">
        <v>14</v>
      </c>
      <c r="B14" s="26">
        <f>SUM($B$3,M13)</f>
        <v>0.6229166666666667</v>
      </c>
      <c r="C14" s="86" t="str">
        <f>VLOOKUP($A14,table,2,0)</f>
        <v>HIRAGA</v>
      </c>
      <c r="D14" s="87" t="str">
        <f>VLOOKUP($A14,table,3,0)</f>
        <v>Miki</v>
      </c>
      <c r="E14" s="87" t="str">
        <f>VLOOKUP($A14,table,4,0)</f>
        <v>F</v>
      </c>
      <c r="F14" s="87" t="str">
        <f>VLOOKUP($A14,table,5,0)</f>
        <v>JAPON</v>
      </c>
      <c r="G14" s="87" t="str">
        <f>VLOOKUP($A14,table,6,0)</f>
        <v>HATTORI Mariko</v>
      </c>
      <c r="H14" s="88" t="str">
        <f>VLOOKUP($A14,table,7,0)</f>
        <v>Concertino da Camera de Jacques Ibert</v>
      </c>
      <c r="I14" s="89">
        <v>37564</v>
      </c>
      <c r="J14" s="90">
        <v>22</v>
      </c>
      <c r="K14" s="91">
        <v>0.5416666666666666</v>
      </c>
      <c r="L14" s="92">
        <v>37565</v>
      </c>
      <c r="M14" s="93">
        <v>0.6229166666666667</v>
      </c>
      <c r="N14" s="93">
        <f>M15</f>
        <v>0.6368055555555555</v>
      </c>
      <c r="O14" s="94">
        <f>N15</f>
        <v>0.6472222222222221</v>
      </c>
    </row>
    <row r="15" spans="1:15" s="14" customFormat="1" ht="15.75" customHeight="1">
      <c r="A15" s="65"/>
      <c r="B15" s="27"/>
      <c r="C15" s="78"/>
      <c r="D15" s="79"/>
      <c r="E15" s="79"/>
      <c r="F15" s="79"/>
      <c r="G15" s="79"/>
      <c r="H15" s="80" t="str">
        <f>VLOOKUP($A14,table,8,0)</f>
        <v>Sonate de Jeanine Rueff</v>
      </c>
      <c r="I15" s="95"/>
      <c r="J15" s="96"/>
      <c r="K15" s="83">
        <f>SUM($K$3,K14)</f>
        <v>0.6041666666666666</v>
      </c>
      <c r="L15" s="81"/>
      <c r="M15" s="84">
        <f>SUM($M$3,M14)</f>
        <v>0.6368055555555555</v>
      </c>
      <c r="N15" s="84">
        <f>SUM($N$3,N14)</f>
        <v>0.6472222222222221</v>
      </c>
      <c r="O15" s="85">
        <f>SUM($O$3,O14)</f>
        <v>0.6770833333333333</v>
      </c>
    </row>
    <row r="16" spans="1:15" ht="15.75" customHeight="1">
      <c r="A16" s="65">
        <v>5</v>
      </c>
      <c r="B16" s="26">
        <f>SUM($B$3,M15)</f>
        <v>0.6541666666666667</v>
      </c>
      <c r="C16" s="86" t="str">
        <f>VLOOKUP($A16,table,2,0)</f>
        <v>ETRILLARD</v>
      </c>
      <c r="D16" s="87" t="str">
        <f>VLOOKUP($A16,table,3,0)</f>
        <v>Géraud</v>
      </c>
      <c r="E16" s="87" t="str">
        <f>VLOOKUP($A16,table,4,0)</f>
        <v>M</v>
      </c>
      <c r="F16" s="87" t="str">
        <f>VLOOKUP($A16,table,5,0)</f>
        <v>FRANCE</v>
      </c>
      <c r="G16" s="87" t="str">
        <f>VLOOKUP($A16,table,6,0)</f>
        <v>ITO Fumie</v>
      </c>
      <c r="H16" s="88" t="str">
        <f>VLOOKUP($A16,table,7,0)</f>
        <v>Rhapsody de Claude Debussy</v>
      </c>
      <c r="I16" s="89">
        <v>37564</v>
      </c>
      <c r="J16" s="90">
        <v>21</v>
      </c>
      <c r="K16" s="91">
        <v>0.6041666666666666</v>
      </c>
      <c r="L16" s="92">
        <v>37565</v>
      </c>
      <c r="M16" s="93">
        <v>0.6715277777777778</v>
      </c>
      <c r="N16" s="93">
        <f>M17</f>
        <v>0.6854166666666667</v>
      </c>
      <c r="O16" s="94">
        <f>N17</f>
        <v>0.6958333333333333</v>
      </c>
    </row>
    <row r="17" spans="1:15" s="14" customFormat="1" ht="15.75" customHeight="1">
      <c r="A17" s="65"/>
      <c r="B17" s="27"/>
      <c r="C17" s="78"/>
      <c r="D17" s="79"/>
      <c r="E17" s="79"/>
      <c r="F17" s="79"/>
      <c r="G17" s="79"/>
      <c r="H17" s="80" t="str">
        <f>VLOOKUP($A16,table,8,0)</f>
        <v>Jungle de Christian Lauba</v>
      </c>
      <c r="I17" s="95"/>
      <c r="J17" s="96"/>
      <c r="K17" s="83">
        <f>SUM($K$3,K16)</f>
        <v>0.6666666666666666</v>
      </c>
      <c r="L17" s="81"/>
      <c r="M17" s="84">
        <f>SUM($M$3,M16)</f>
        <v>0.6854166666666667</v>
      </c>
      <c r="N17" s="84">
        <f>SUM($N$3,N16)</f>
        <v>0.6958333333333333</v>
      </c>
      <c r="O17" s="85">
        <f>SUM($O$3,O16)</f>
        <v>0.7256944444444444</v>
      </c>
    </row>
    <row r="18" spans="1:15" ht="15.75" customHeight="1">
      <c r="A18" s="65">
        <v>10</v>
      </c>
      <c r="B18" s="26">
        <f>SUM($B$3,M17)</f>
        <v>0.7027777777777778</v>
      </c>
      <c r="C18" s="86" t="str">
        <f>VLOOKUP($A18,table,2,0)</f>
        <v>IBRAHIM</v>
      </c>
      <c r="D18" s="87" t="str">
        <f>VLOOKUP($A18,table,3,0)</f>
        <v>Michael</v>
      </c>
      <c r="E18" s="87" t="str">
        <f>VLOOKUP($A18,table,4,0)</f>
        <v>M</v>
      </c>
      <c r="F18" s="87" t="str">
        <f>VLOOKUP($A18,table,5,0)</f>
        <v>CANADA</v>
      </c>
      <c r="G18" s="87" t="str">
        <f>VLOOKUP($A18,table,6,0)</f>
        <v>BONSKI Erin</v>
      </c>
      <c r="H18" s="88" t="str">
        <f>VLOOKUP($A18,table,7,0)</f>
        <v>Sonate d'Edison Denisov</v>
      </c>
      <c r="I18" s="89">
        <v>37564</v>
      </c>
      <c r="J18" s="90">
        <v>22</v>
      </c>
      <c r="K18" s="91">
        <v>0.6041666666666666</v>
      </c>
      <c r="L18" s="92">
        <v>37565</v>
      </c>
      <c r="M18" s="93">
        <v>0.7027777777777778</v>
      </c>
      <c r="N18" s="93">
        <f>M19</f>
        <v>0.7166666666666667</v>
      </c>
      <c r="O18" s="94">
        <f>N19</f>
        <v>0.7270833333333333</v>
      </c>
    </row>
    <row r="19" spans="1:15" s="14" customFormat="1" ht="15.75" customHeight="1">
      <c r="A19" s="65"/>
      <c r="B19" s="27"/>
      <c r="C19" s="78"/>
      <c r="D19" s="79"/>
      <c r="E19" s="79"/>
      <c r="F19" s="79"/>
      <c r="G19" s="79"/>
      <c r="H19" s="80" t="str">
        <f>VLOOKUP($A18,table,8,0)</f>
        <v>In Freundschaft de Karlheinz Stockhausen</v>
      </c>
      <c r="I19" s="95"/>
      <c r="J19" s="96"/>
      <c r="K19" s="83">
        <f>SUM($K$3,K18)</f>
        <v>0.6666666666666666</v>
      </c>
      <c r="L19" s="81"/>
      <c r="M19" s="84">
        <f>SUM($M$3,M18)</f>
        <v>0.7166666666666667</v>
      </c>
      <c r="N19" s="84">
        <f>SUM($N$3,N18)</f>
        <v>0.7270833333333333</v>
      </c>
      <c r="O19" s="85">
        <f>SUM($O$3,O18)</f>
        <v>0.7569444444444444</v>
      </c>
    </row>
    <row r="20" spans="1:15" ht="15.75" customHeight="1">
      <c r="A20" s="65">
        <v>18</v>
      </c>
      <c r="B20" s="26">
        <f>SUM($B$3,M19)</f>
        <v>0.7340277777777778</v>
      </c>
      <c r="C20" s="57" t="str">
        <f>VLOOKUP($A20,table,2,0)</f>
        <v>JENKINS</v>
      </c>
      <c r="D20" s="54" t="str">
        <f>VLOOKUP($A20,table,3,0)</f>
        <v>David</v>
      </c>
      <c r="E20" s="54" t="str">
        <f>VLOOKUP($A20,table,4,0)</f>
        <v>M</v>
      </c>
      <c r="F20" s="54" t="str">
        <f>VLOOKUP($A20,table,5,0)</f>
        <v>USA</v>
      </c>
      <c r="G20" s="54" t="str">
        <f>VLOOKUP($A20,table,6,0)</f>
        <v>LOEWEN Laura</v>
      </c>
      <c r="H20" s="40" t="str">
        <f>VLOOKUP($A20,table,7,0)</f>
        <v>San Antonio de John Harbison</v>
      </c>
      <c r="I20" s="59">
        <v>37564</v>
      </c>
      <c r="J20" s="62">
        <v>23</v>
      </c>
      <c r="K20" s="45">
        <v>0.6041666666666666</v>
      </c>
      <c r="L20" s="58">
        <v>37565</v>
      </c>
      <c r="M20" s="48">
        <v>0.7340277777777778</v>
      </c>
      <c r="N20" s="48">
        <f>M21</f>
        <v>0.7479166666666667</v>
      </c>
      <c r="O20" s="97">
        <f>N21</f>
        <v>0.7583333333333333</v>
      </c>
    </row>
    <row r="21" spans="1:15" s="14" customFormat="1" ht="15.75" customHeight="1" thickBot="1">
      <c r="A21" s="65"/>
      <c r="B21" s="27"/>
      <c r="C21" s="64"/>
      <c r="D21" s="55"/>
      <c r="E21" s="55"/>
      <c r="F21" s="55"/>
      <c r="G21" s="55"/>
      <c r="H21" s="44" t="str">
        <f>VLOOKUP($A20,table,8,0)</f>
        <v>Caprice en forme de Valse de Paul Bonneau</v>
      </c>
      <c r="I21" s="63"/>
      <c r="J21" s="61"/>
      <c r="K21" s="46">
        <f>SUM($K$3,K20)</f>
        <v>0.6666666666666666</v>
      </c>
      <c r="L21" s="60"/>
      <c r="M21" s="50">
        <f>SUM($M$3,M20)</f>
        <v>0.7479166666666667</v>
      </c>
      <c r="N21" s="50">
        <f>SUM($N$3,N20)</f>
        <v>0.7583333333333333</v>
      </c>
      <c r="O21" s="51">
        <f>SUM($O$3,O20)</f>
        <v>0.7881944444444444</v>
      </c>
    </row>
    <row r="22" spans="1:15" ht="15.75" customHeight="1">
      <c r="A22" s="65">
        <v>17</v>
      </c>
      <c r="B22" s="26">
        <f>SUM($B$3,M21)</f>
        <v>0.7652777777777778</v>
      </c>
      <c r="C22" s="98" t="str">
        <f>VLOOKUP($A22,table,2,0)</f>
        <v>FELIPE-BELIJAR</v>
      </c>
      <c r="D22" s="99" t="str">
        <f>VLOOKUP($A22,table,3,0)</f>
        <v>Antonio</v>
      </c>
      <c r="E22" s="99" t="str">
        <f>VLOOKUP($A22,table,4,0)</f>
        <v>M</v>
      </c>
      <c r="F22" s="99" t="str">
        <f>VLOOKUP($A22,table,5,0)</f>
        <v>ESPAGNE</v>
      </c>
      <c r="G22" s="99" t="str">
        <f>VLOOKUP($A22,table,6,0)</f>
        <v>ITO Fumie</v>
      </c>
      <c r="H22" s="100" t="str">
        <f>VLOOKUP($A22,table,7,0)</f>
        <v>Sonate d'Edison Denisov</v>
      </c>
      <c r="I22" s="101">
        <v>37565</v>
      </c>
      <c r="J22" s="102">
        <v>21</v>
      </c>
      <c r="K22" s="103">
        <v>0.5208333333333334</v>
      </c>
      <c r="L22" s="104">
        <v>37566</v>
      </c>
      <c r="M22" s="105">
        <v>0.39375</v>
      </c>
      <c r="N22" s="105">
        <f>M23</f>
        <v>0.4076388888888889</v>
      </c>
      <c r="O22" s="106">
        <f>N23</f>
        <v>0.41805555555555557</v>
      </c>
    </row>
    <row r="23" spans="1:15" s="14" customFormat="1" ht="15.75" customHeight="1">
      <c r="A23" s="65"/>
      <c r="B23" s="27"/>
      <c r="C23" s="78"/>
      <c r="D23" s="79"/>
      <c r="E23" s="79"/>
      <c r="F23" s="79"/>
      <c r="G23" s="79"/>
      <c r="H23" s="80" t="str">
        <f>VLOOKUP($A22,table,8,0)</f>
        <v>Ambitos de Roman Alis</v>
      </c>
      <c r="I23" s="95"/>
      <c r="J23" s="96"/>
      <c r="K23" s="83">
        <f>SUM($K$3,K22)</f>
        <v>0.5833333333333334</v>
      </c>
      <c r="L23" s="81"/>
      <c r="M23" s="84">
        <f>SUM($M$3,M22)</f>
        <v>0.4076388888888889</v>
      </c>
      <c r="N23" s="84">
        <f>SUM($N$3,N22)</f>
        <v>0.41805555555555557</v>
      </c>
      <c r="O23" s="85">
        <f>SUM($O$3,O22)</f>
        <v>0.4479166666666667</v>
      </c>
    </row>
    <row r="24" spans="1:15" ht="15.75" customHeight="1">
      <c r="A24" s="65">
        <v>11</v>
      </c>
      <c r="B24" s="26">
        <f>SUM($B$3,M23)</f>
        <v>0.425</v>
      </c>
      <c r="C24" s="86" t="str">
        <f>VLOOKUP($A24,table,2,0)</f>
        <v>KOPPETSCH</v>
      </c>
      <c r="D24" s="87" t="str">
        <f>VLOOKUP($A24,table,3,0)</f>
        <v>Lutz</v>
      </c>
      <c r="E24" s="87" t="str">
        <f>VLOOKUP($A24,table,4,0)</f>
        <v>M</v>
      </c>
      <c r="F24" s="87" t="str">
        <f>VLOOKUP($A24,table,5,0)</f>
        <v>ALLEMAGNE</v>
      </c>
      <c r="G24" s="87" t="str">
        <f>VLOOKUP($A24,table,6,0)</f>
        <v>PROTOPOPESCU Dana</v>
      </c>
      <c r="H24" s="88" t="str">
        <f>VLOOKUP($A24,table,7,0)</f>
        <v>Concertino da Camera de Jacques Ibert</v>
      </c>
      <c r="I24" s="89">
        <v>37565</v>
      </c>
      <c r="J24" s="90">
        <v>22</v>
      </c>
      <c r="K24" s="91">
        <v>0.4375</v>
      </c>
      <c r="L24" s="92">
        <v>37566</v>
      </c>
      <c r="M24" s="93">
        <v>0.425</v>
      </c>
      <c r="N24" s="93">
        <f>M25</f>
        <v>0.4388888888888889</v>
      </c>
      <c r="O24" s="94">
        <f>N25</f>
        <v>0.44930555555555557</v>
      </c>
    </row>
    <row r="25" spans="1:15" s="14" customFormat="1" ht="15.75" customHeight="1">
      <c r="A25" s="65"/>
      <c r="B25" s="27"/>
      <c r="C25" s="78"/>
      <c r="D25" s="79"/>
      <c r="E25" s="79"/>
      <c r="F25" s="79"/>
      <c r="G25" s="79"/>
      <c r="H25" s="80" t="str">
        <f>VLOOKUP($A24,table,8,0)</f>
        <v>Sequenza IX B de Luciano Berio</v>
      </c>
      <c r="I25" s="95"/>
      <c r="J25" s="96"/>
      <c r="K25" s="83">
        <f>SUM($K$3,K24)</f>
        <v>0.5</v>
      </c>
      <c r="L25" s="81"/>
      <c r="M25" s="84">
        <f>SUM($M$3,M24)</f>
        <v>0.4388888888888889</v>
      </c>
      <c r="N25" s="84">
        <f>SUM($N$3,N24)</f>
        <v>0.44930555555555557</v>
      </c>
      <c r="O25" s="85">
        <f>SUM($O$3,O24)</f>
        <v>0.4791666666666667</v>
      </c>
    </row>
    <row r="26" spans="1:15" ht="15.75" customHeight="1">
      <c r="A26" s="65">
        <v>6</v>
      </c>
      <c r="B26" s="26">
        <f>SUM($B$3,M25)</f>
        <v>0.45625</v>
      </c>
      <c r="C26" s="86" t="str">
        <f>VLOOKUP($A26,table,2,0)</f>
        <v>GANDUBERT</v>
      </c>
      <c r="D26" s="87" t="str">
        <f>VLOOKUP($A26,table,3,0)</f>
        <v>Frantz</v>
      </c>
      <c r="E26" s="87" t="str">
        <f>VLOOKUP($A26,table,4,0)</f>
        <v>M</v>
      </c>
      <c r="F26" s="87" t="str">
        <f>VLOOKUP($A26,table,5,0)</f>
        <v>FRANCE</v>
      </c>
      <c r="G26" s="87" t="str">
        <f>VLOOKUP($A26,table,6,0)</f>
        <v>ITO Fumie</v>
      </c>
      <c r="H26" s="88" t="str">
        <f>VLOOKUP($A26,table,7,0)</f>
        <v>Rhapsody de Claude Debussy</v>
      </c>
      <c r="I26" s="89">
        <v>37565</v>
      </c>
      <c r="J26" s="90">
        <v>21</v>
      </c>
      <c r="K26" s="91">
        <v>0.75</v>
      </c>
      <c r="L26" s="92">
        <v>37566</v>
      </c>
      <c r="M26" s="93">
        <v>0.45625</v>
      </c>
      <c r="N26" s="93">
        <f aca="true" t="shared" si="0" ref="N26:O38">M27</f>
        <v>0.4701388888888889</v>
      </c>
      <c r="O26" s="94">
        <f t="shared" si="0"/>
        <v>0.48055555555555557</v>
      </c>
    </row>
    <row r="27" spans="1:15" s="14" customFormat="1" ht="15.75" customHeight="1">
      <c r="A27" s="65"/>
      <c r="B27" s="27"/>
      <c r="C27" s="78"/>
      <c r="D27" s="79"/>
      <c r="E27" s="79"/>
      <c r="F27" s="79"/>
      <c r="G27" s="79"/>
      <c r="H27" s="80" t="str">
        <f>VLOOKUP($A26,table,8,0)</f>
        <v>Mysterious Morning III de Fuminori Tanada</v>
      </c>
      <c r="I27" s="95"/>
      <c r="J27" s="96"/>
      <c r="K27" s="83">
        <f>SUM($K$3,K26)</f>
        <v>0.8125</v>
      </c>
      <c r="L27" s="81"/>
      <c r="M27" s="84">
        <f>SUM($M$3,M26)</f>
        <v>0.4701388888888889</v>
      </c>
      <c r="N27" s="84">
        <f>SUM($N$3,N26)</f>
        <v>0.48055555555555557</v>
      </c>
      <c r="O27" s="85">
        <f>SUM($O$3,O26)</f>
        <v>0.5104166666666666</v>
      </c>
    </row>
    <row r="28" spans="1:15" ht="15.75" customHeight="1">
      <c r="A28" s="65">
        <v>12</v>
      </c>
      <c r="B28" s="26">
        <f>SUM($B$3,M27)</f>
        <v>0.4875</v>
      </c>
      <c r="C28" s="86" t="str">
        <f>VLOOKUP($A28,table,2,0)</f>
        <v>LARAN</v>
      </c>
      <c r="D28" s="87" t="str">
        <f>VLOOKUP($A28,table,3,0)</f>
        <v>Jérôme</v>
      </c>
      <c r="E28" s="87" t="str">
        <f>VLOOKUP($A28,table,4,0)</f>
        <v>M</v>
      </c>
      <c r="F28" s="87" t="str">
        <f>VLOOKUP($A28,table,5,0)</f>
        <v>FRANCE</v>
      </c>
      <c r="G28" s="87" t="str">
        <f>VLOOKUP($A28,table,6,0)</f>
        <v>ERTSCHEID Michaël</v>
      </c>
      <c r="H28" s="88" t="str">
        <f>VLOOKUP($A28,table,7,0)</f>
        <v>Sonate d'Edison Denisov</v>
      </c>
      <c r="I28" s="89">
        <v>37565</v>
      </c>
      <c r="J28" s="90">
        <v>23</v>
      </c>
      <c r="K28" s="91">
        <v>0.4375</v>
      </c>
      <c r="L28" s="92">
        <v>37566</v>
      </c>
      <c r="M28" s="93">
        <v>0.5604166666666667</v>
      </c>
      <c r="N28" s="93">
        <f t="shared" si="0"/>
        <v>0.5743055555555555</v>
      </c>
      <c r="O28" s="94">
        <f t="shared" si="0"/>
        <v>0.5847222222222221</v>
      </c>
    </row>
    <row r="29" spans="1:15" ht="15.75" customHeight="1">
      <c r="A29" s="65"/>
      <c r="B29" s="27"/>
      <c r="C29" s="78"/>
      <c r="D29" s="79"/>
      <c r="E29" s="79"/>
      <c r="F29" s="79"/>
      <c r="G29" s="79"/>
      <c r="H29" s="80" t="str">
        <f>VLOOKUP($A28,table,8,0)</f>
        <v>In Freundschaft de Karlheinz Stockhausen</v>
      </c>
      <c r="I29" s="95"/>
      <c r="J29" s="96"/>
      <c r="K29" s="83">
        <f>SUM($K$3,K28)</f>
        <v>0.5</v>
      </c>
      <c r="L29" s="81"/>
      <c r="M29" s="84">
        <f>SUM($M$3,M28)</f>
        <v>0.5743055555555555</v>
      </c>
      <c r="N29" s="84">
        <f>SUM($N$3,N28)</f>
        <v>0.5847222222222221</v>
      </c>
      <c r="O29" s="85">
        <f>SUM($O$3,O28)</f>
        <v>0.6145833333333333</v>
      </c>
    </row>
    <row r="30" spans="1:15" ht="15.75" customHeight="1">
      <c r="A30" s="65">
        <v>7</v>
      </c>
      <c r="B30" s="26">
        <f>SUM($B$3,M29)</f>
        <v>0.5916666666666667</v>
      </c>
      <c r="C30" s="86" t="str">
        <f>VLOOKUP($A30,table,2,0)</f>
        <v>GOBERT</v>
      </c>
      <c r="D30" s="87" t="str">
        <f>VLOOKUP($A30,table,3,0)</f>
        <v>Thomas</v>
      </c>
      <c r="E30" s="87" t="str">
        <f>VLOOKUP($A30,table,4,0)</f>
        <v>M</v>
      </c>
      <c r="F30" s="87" t="str">
        <f>VLOOKUP($A30,table,5,0)</f>
        <v>FRANCE</v>
      </c>
      <c r="G30" s="87" t="str">
        <f>VLOOKUP($A30,table,6,0)</f>
        <v>ITO Fumie</v>
      </c>
      <c r="H30" s="88" t="str">
        <f>VLOOKUP($A30,table,7,0)</f>
        <v>Sonate d'Edison Denisov</v>
      </c>
      <c r="I30" s="89">
        <v>37565</v>
      </c>
      <c r="J30" s="90">
        <v>21</v>
      </c>
      <c r="K30" s="91">
        <v>0.8125</v>
      </c>
      <c r="L30" s="92">
        <v>37566</v>
      </c>
      <c r="M30" s="93">
        <v>0.5916666666666667</v>
      </c>
      <c r="N30" s="93">
        <f t="shared" si="0"/>
        <v>0.6055555555555555</v>
      </c>
      <c r="O30" s="94">
        <f t="shared" si="0"/>
        <v>0.6159722222222221</v>
      </c>
    </row>
    <row r="31" spans="1:15" ht="15.75" customHeight="1">
      <c r="A31" s="65"/>
      <c r="B31" s="27"/>
      <c r="C31" s="78"/>
      <c r="D31" s="79"/>
      <c r="E31" s="79"/>
      <c r="F31" s="79"/>
      <c r="G31" s="79"/>
      <c r="H31" s="80" t="str">
        <f>VLOOKUP($A30,table,8,0)</f>
        <v>Hard de Christian Lauba</v>
      </c>
      <c r="I31" s="95"/>
      <c r="J31" s="96"/>
      <c r="K31" s="83">
        <f>SUM($K$3,K30)</f>
        <v>0.875</v>
      </c>
      <c r="L31" s="81"/>
      <c r="M31" s="84">
        <f>SUM($M$3,M30)</f>
        <v>0.6055555555555555</v>
      </c>
      <c r="N31" s="84">
        <f>SUM($N$3,N30)</f>
        <v>0.6159722222222221</v>
      </c>
      <c r="O31" s="85">
        <f>SUM($O$3,O30)</f>
        <v>0.6458333333333333</v>
      </c>
    </row>
    <row r="32" spans="1:15" ht="15.75" customHeight="1">
      <c r="A32" s="65">
        <v>16</v>
      </c>
      <c r="B32" s="26">
        <f>SUM($B$3,M31)</f>
        <v>0.6229166666666667</v>
      </c>
      <c r="C32" s="86" t="str">
        <f>VLOOKUP($A32,table,2,0)</f>
        <v>NISHIO</v>
      </c>
      <c r="D32" s="87" t="str">
        <f>VLOOKUP($A32,table,3,0)</f>
        <v>Takahiro</v>
      </c>
      <c r="E32" s="87" t="str">
        <f>VLOOKUP($A32,table,4,0)</f>
        <v>M</v>
      </c>
      <c r="F32" s="87" t="str">
        <f>VLOOKUP($A32,table,5,0)</f>
        <v>JAPON</v>
      </c>
      <c r="G32" s="87" t="str">
        <f>VLOOKUP($A32,table,6,0)</f>
        <v>HATTORI Mariko</v>
      </c>
      <c r="H32" s="88" t="str">
        <f>VLOOKUP($A32,table,7,0)</f>
        <v>Sonatine de Claude Pascal</v>
      </c>
      <c r="I32" s="89">
        <v>37565</v>
      </c>
      <c r="J32" s="90">
        <v>22</v>
      </c>
      <c r="K32" s="91">
        <v>0.6875</v>
      </c>
      <c r="L32" s="92">
        <v>37566</v>
      </c>
      <c r="M32" s="93">
        <v>0.6229166666666667</v>
      </c>
      <c r="N32" s="93">
        <f t="shared" si="0"/>
        <v>0.6368055555555555</v>
      </c>
      <c r="O32" s="94">
        <f t="shared" si="0"/>
        <v>0.6472222222222221</v>
      </c>
    </row>
    <row r="33" spans="1:15" ht="15.75" customHeight="1">
      <c r="A33" s="65"/>
      <c r="B33" s="27"/>
      <c r="C33" s="78"/>
      <c r="D33" s="79"/>
      <c r="E33" s="79"/>
      <c r="F33" s="79"/>
      <c r="G33" s="79"/>
      <c r="H33" s="80" t="str">
        <f>VLOOKUP($A32,table,8,0)</f>
        <v>Lutte de Thierry Escaich</v>
      </c>
      <c r="I33" s="95"/>
      <c r="J33" s="96"/>
      <c r="K33" s="83">
        <f>SUM($K$3,K32)</f>
        <v>0.75</v>
      </c>
      <c r="L33" s="81"/>
      <c r="M33" s="84">
        <f>SUM($M$3,M32)</f>
        <v>0.6368055555555555</v>
      </c>
      <c r="N33" s="84">
        <f>SUM($N$3,N32)</f>
        <v>0.6472222222222221</v>
      </c>
      <c r="O33" s="85">
        <f>SUM($O$3,O32)</f>
        <v>0.6770833333333333</v>
      </c>
    </row>
    <row r="34" spans="1:15" ht="15.75" customHeight="1">
      <c r="A34" s="65">
        <v>9</v>
      </c>
      <c r="B34" s="26">
        <f>SUM($B$3,M33)</f>
        <v>0.6541666666666667</v>
      </c>
      <c r="C34" s="86" t="str">
        <f>VLOOKUP($A34,table,2,0)</f>
        <v>HARA</v>
      </c>
      <c r="D34" s="87" t="str">
        <f>VLOOKUP($A34,table,3,0)</f>
        <v>Hiroshi</v>
      </c>
      <c r="E34" s="87" t="str">
        <f>VLOOKUP($A34,table,4,0)</f>
        <v>M</v>
      </c>
      <c r="F34" s="87" t="str">
        <f>VLOOKUP($A34,table,5,0)</f>
        <v>JAPON</v>
      </c>
      <c r="G34" s="87" t="str">
        <f>VLOOKUP($A34,table,6,0)</f>
        <v>ITO Fumie</v>
      </c>
      <c r="H34" s="88" t="str">
        <f>VLOOKUP($A34,table,7,0)</f>
        <v>Sonatine de Claude Pascal</v>
      </c>
      <c r="I34" s="89">
        <v>37565</v>
      </c>
      <c r="J34" s="90">
        <v>21</v>
      </c>
      <c r="K34" s="91">
        <v>0.875</v>
      </c>
      <c r="L34" s="92">
        <v>37566</v>
      </c>
      <c r="M34" s="93">
        <v>0.6715277777777778</v>
      </c>
      <c r="N34" s="93">
        <f t="shared" si="0"/>
        <v>0.6854166666666667</v>
      </c>
      <c r="O34" s="94">
        <f t="shared" si="0"/>
        <v>0.6958333333333333</v>
      </c>
    </row>
    <row r="35" spans="1:15" ht="15.75" customHeight="1">
      <c r="A35" s="65"/>
      <c r="B35" s="27"/>
      <c r="C35" s="78"/>
      <c r="D35" s="79"/>
      <c r="E35" s="79"/>
      <c r="F35" s="79"/>
      <c r="G35" s="79"/>
      <c r="H35" s="80" t="str">
        <f>VLOOKUP($A34,table,8,0)</f>
        <v>Sequenza IX B de Luciano Berio</v>
      </c>
      <c r="I35" s="95"/>
      <c r="J35" s="96"/>
      <c r="K35" s="83">
        <f>SUM($K$3,K34)</f>
        <v>0.9375</v>
      </c>
      <c r="L35" s="81"/>
      <c r="M35" s="84">
        <f>SUM($M$3,M34)</f>
        <v>0.6854166666666667</v>
      </c>
      <c r="N35" s="84">
        <f>SUM($N$3,N34)</f>
        <v>0.6958333333333333</v>
      </c>
      <c r="O35" s="85">
        <f>SUM($O$3,O34)</f>
        <v>0.7256944444444444</v>
      </c>
    </row>
    <row r="36" spans="1:15" ht="15.75" customHeight="1">
      <c r="A36" s="65">
        <v>13</v>
      </c>
      <c r="B36" s="26">
        <f>SUM($B$3,M35)</f>
        <v>0.7027777777777778</v>
      </c>
      <c r="C36" s="86" t="str">
        <f>VLOOKUP($A36,table,2,0)</f>
        <v>PETIT</v>
      </c>
      <c r="D36" s="87" t="str">
        <f>VLOOKUP($A36,table,3,0)</f>
        <v>Julien</v>
      </c>
      <c r="E36" s="87" t="str">
        <f>VLOOKUP($A36,table,4,0)</f>
        <v>M</v>
      </c>
      <c r="F36" s="87" t="str">
        <f>VLOOKUP($A36,table,5,0)</f>
        <v>FRANCE</v>
      </c>
      <c r="G36" s="87" t="str">
        <f>VLOOKUP($A36,table,6,0)</f>
        <v>SANGARE Vincent</v>
      </c>
      <c r="H36" s="88" t="str">
        <f>VLOOKUP($A36,table,7,0)</f>
        <v>Concertino da Camera de Jacques Ibert</v>
      </c>
      <c r="I36" s="89">
        <v>37565</v>
      </c>
      <c r="J36" s="90">
        <v>23</v>
      </c>
      <c r="K36" s="91">
        <v>0.5833333333333334</v>
      </c>
      <c r="L36" s="92">
        <v>37566</v>
      </c>
      <c r="M36" s="93">
        <v>0.7027777777777778</v>
      </c>
      <c r="N36" s="93">
        <f t="shared" si="0"/>
        <v>0.7166666666666667</v>
      </c>
      <c r="O36" s="94">
        <f t="shared" si="0"/>
        <v>0.7270833333333333</v>
      </c>
    </row>
    <row r="37" spans="1:15" ht="15.75" customHeight="1">
      <c r="A37" s="65"/>
      <c r="B37" s="27"/>
      <c r="C37" s="78"/>
      <c r="D37" s="79"/>
      <c r="E37" s="79"/>
      <c r="F37" s="79"/>
      <c r="G37" s="79"/>
      <c r="H37" s="80" t="str">
        <f>VLOOKUP($A36,table,8,0)</f>
        <v>In Freundschaft de Karlheinz Stockhausen</v>
      </c>
      <c r="I37" s="95"/>
      <c r="J37" s="96"/>
      <c r="K37" s="83">
        <f>SUM($K$3,K36)</f>
        <v>0.6458333333333334</v>
      </c>
      <c r="L37" s="81"/>
      <c r="M37" s="84">
        <f>SUM($M$3,M36)</f>
        <v>0.7166666666666667</v>
      </c>
      <c r="N37" s="84">
        <f>SUM($N$3,N36)</f>
        <v>0.7270833333333333</v>
      </c>
      <c r="O37" s="85">
        <f>SUM($O$3,O36)</f>
        <v>0.7569444444444444</v>
      </c>
    </row>
    <row r="38" spans="1:15" ht="15.75" customHeight="1">
      <c r="A38" s="65">
        <v>15</v>
      </c>
      <c r="B38" s="26">
        <f>SUM($B$3,M37)</f>
        <v>0.7340277777777778</v>
      </c>
      <c r="C38" s="57" t="str">
        <f>VLOOKUP($A38,table,2,0)</f>
        <v>ROGINA</v>
      </c>
      <c r="D38" s="54" t="str">
        <f>VLOOKUP($A38,table,3,0)</f>
        <v>Miha</v>
      </c>
      <c r="E38" s="54" t="str">
        <f>VLOOKUP($A38,table,4,0)</f>
        <v>M</v>
      </c>
      <c r="F38" s="54" t="str">
        <f>VLOOKUP($A38,table,5,0)</f>
        <v>SLOVENIE</v>
      </c>
      <c r="G38" s="54" t="str">
        <f>VLOOKUP($A38,table,6,0)</f>
        <v>CORNET Jean-Yves</v>
      </c>
      <c r="H38" s="40" t="str">
        <f>VLOOKUP($A38,table,7,0)</f>
        <v>Sonate d'Edison Denisov</v>
      </c>
      <c r="I38" s="59">
        <v>37565</v>
      </c>
      <c r="J38" s="62">
        <v>21</v>
      </c>
      <c r="K38" s="45">
        <v>0.5833333333333334</v>
      </c>
      <c r="L38" s="58">
        <v>37566</v>
      </c>
      <c r="M38" s="48">
        <v>0.7340277777777778</v>
      </c>
      <c r="N38" s="48">
        <f t="shared" si="0"/>
        <v>0.7479166666666667</v>
      </c>
      <c r="O38" s="49">
        <f t="shared" si="0"/>
        <v>0.7583333333333333</v>
      </c>
    </row>
    <row r="39" spans="1:15" ht="15.75" customHeight="1" thickBot="1">
      <c r="A39" s="72"/>
      <c r="B39" s="34"/>
      <c r="C39" s="73"/>
      <c r="D39" s="74"/>
      <c r="E39" s="74"/>
      <c r="F39" s="74"/>
      <c r="G39" s="74"/>
      <c r="H39" s="41" t="str">
        <f>VLOOKUP($A38,table,8,0)</f>
        <v>In Freundschaft de Karlheinz Stockhausen</v>
      </c>
      <c r="I39" s="75"/>
      <c r="J39" s="76"/>
      <c r="K39" s="47">
        <f>SUM($K$3,K38)</f>
        <v>0.6458333333333334</v>
      </c>
      <c r="L39" s="77"/>
      <c r="M39" s="52">
        <f>SUM($M$3,M38)</f>
        <v>0.7479166666666667</v>
      </c>
      <c r="N39" s="52">
        <f>SUM($N$3,N38)</f>
        <v>0.7583333333333333</v>
      </c>
      <c r="O39" s="53">
        <f>SUM($O$3,O38)</f>
        <v>0.7881944444444444</v>
      </c>
    </row>
  </sheetData>
  <mergeCells count="169">
    <mergeCell ref="L36:L37"/>
    <mergeCell ref="A38:A39"/>
    <mergeCell ref="C38:C39"/>
    <mergeCell ref="D38:D39"/>
    <mergeCell ref="E38:E39"/>
    <mergeCell ref="F38:F39"/>
    <mergeCell ref="G38:G39"/>
    <mergeCell ref="I38:I39"/>
    <mergeCell ref="J38:J39"/>
    <mergeCell ref="L38:L39"/>
    <mergeCell ref="F36:F37"/>
    <mergeCell ref="G36:G37"/>
    <mergeCell ref="I36:I37"/>
    <mergeCell ref="J36:J37"/>
    <mergeCell ref="A36:A37"/>
    <mergeCell ref="C36:C37"/>
    <mergeCell ref="D36:D37"/>
    <mergeCell ref="E36:E37"/>
    <mergeCell ref="L32:L33"/>
    <mergeCell ref="A34:A35"/>
    <mergeCell ref="C34:C35"/>
    <mergeCell ref="D34:D35"/>
    <mergeCell ref="E34:E35"/>
    <mergeCell ref="F34:F35"/>
    <mergeCell ref="G34:G35"/>
    <mergeCell ref="I34:I35"/>
    <mergeCell ref="J34:J35"/>
    <mergeCell ref="L34:L35"/>
    <mergeCell ref="F32:F33"/>
    <mergeCell ref="G32:G33"/>
    <mergeCell ref="I32:I33"/>
    <mergeCell ref="J32:J33"/>
    <mergeCell ref="A32:A33"/>
    <mergeCell ref="C32:C33"/>
    <mergeCell ref="D32:D33"/>
    <mergeCell ref="E32:E33"/>
    <mergeCell ref="L28:L29"/>
    <mergeCell ref="A30:A31"/>
    <mergeCell ref="C30:C31"/>
    <mergeCell ref="D30:D31"/>
    <mergeCell ref="E30:E31"/>
    <mergeCell ref="F30:F31"/>
    <mergeCell ref="G30:G31"/>
    <mergeCell ref="I30:I31"/>
    <mergeCell ref="J30:J31"/>
    <mergeCell ref="L30:L31"/>
    <mergeCell ref="F28:F29"/>
    <mergeCell ref="G28:G29"/>
    <mergeCell ref="I28:I29"/>
    <mergeCell ref="J28:J29"/>
    <mergeCell ref="A28:A29"/>
    <mergeCell ref="C28:C29"/>
    <mergeCell ref="D28:D29"/>
    <mergeCell ref="E28:E29"/>
    <mergeCell ref="F16:F17"/>
    <mergeCell ref="F14:F15"/>
    <mergeCell ref="F12:F13"/>
    <mergeCell ref="F10:F11"/>
    <mergeCell ref="F26:F27"/>
    <mergeCell ref="F24:F25"/>
    <mergeCell ref="F22:F23"/>
    <mergeCell ref="F20:F21"/>
    <mergeCell ref="E12:E13"/>
    <mergeCell ref="E10:E11"/>
    <mergeCell ref="E8:E9"/>
    <mergeCell ref="E6:E7"/>
    <mergeCell ref="E26:E27"/>
    <mergeCell ref="E24:E25"/>
    <mergeCell ref="E22:E23"/>
    <mergeCell ref="E20:E21"/>
    <mergeCell ref="I1:K1"/>
    <mergeCell ref="D8:D9"/>
    <mergeCell ref="D6:D7"/>
    <mergeCell ref="D4:D5"/>
    <mergeCell ref="F4:F5"/>
    <mergeCell ref="G8:G9"/>
    <mergeCell ref="G6:G7"/>
    <mergeCell ref="J4:J5"/>
    <mergeCell ref="F8:F9"/>
    <mergeCell ref="F6:F7"/>
    <mergeCell ref="A10:A11"/>
    <mergeCell ref="A8:A9"/>
    <mergeCell ref="A6:A7"/>
    <mergeCell ref="L1:O1"/>
    <mergeCell ref="C1:C2"/>
    <mergeCell ref="D1:D2"/>
    <mergeCell ref="E1:E2"/>
    <mergeCell ref="F1:F2"/>
    <mergeCell ref="G1:G2"/>
    <mergeCell ref="G10:G11"/>
    <mergeCell ref="A18:A19"/>
    <mergeCell ref="A16:A17"/>
    <mergeCell ref="A14:A15"/>
    <mergeCell ref="A12:A13"/>
    <mergeCell ref="A26:A27"/>
    <mergeCell ref="A24:A25"/>
    <mergeCell ref="A22:A23"/>
    <mergeCell ref="A20:A21"/>
    <mergeCell ref="C12:C13"/>
    <mergeCell ref="C10:C11"/>
    <mergeCell ref="C8:C9"/>
    <mergeCell ref="C6:C7"/>
    <mergeCell ref="C26:C27"/>
    <mergeCell ref="C24:C25"/>
    <mergeCell ref="C22:C23"/>
    <mergeCell ref="C20:C21"/>
    <mergeCell ref="C18:C19"/>
    <mergeCell ref="C16:C17"/>
    <mergeCell ref="C14:C15"/>
    <mergeCell ref="G18:G19"/>
    <mergeCell ref="G16:G17"/>
    <mergeCell ref="G14:G15"/>
    <mergeCell ref="E18:E19"/>
    <mergeCell ref="E16:E17"/>
    <mergeCell ref="E14:E15"/>
    <mergeCell ref="F18:F19"/>
    <mergeCell ref="G12:G13"/>
    <mergeCell ref="G22:G23"/>
    <mergeCell ref="I26:I27"/>
    <mergeCell ref="I24:I25"/>
    <mergeCell ref="G20:G21"/>
    <mergeCell ref="I18:I19"/>
    <mergeCell ref="I20:I21"/>
    <mergeCell ref="I22:I23"/>
    <mergeCell ref="J16:J17"/>
    <mergeCell ref="J24:J25"/>
    <mergeCell ref="J26:J27"/>
    <mergeCell ref="G26:G27"/>
    <mergeCell ref="G24:G25"/>
    <mergeCell ref="J18:J19"/>
    <mergeCell ref="J20:J21"/>
    <mergeCell ref="J22:J23"/>
    <mergeCell ref="L24:L25"/>
    <mergeCell ref="L26:L27"/>
    <mergeCell ref="L14:L15"/>
    <mergeCell ref="L16:L17"/>
    <mergeCell ref="L18:L19"/>
    <mergeCell ref="L20:L21"/>
    <mergeCell ref="L22:L23"/>
    <mergeCell ref="I10:I11"/>
    <mergeCell ref="I12:I13"/>
    <mergeCell ref="I14:I15"/>
    <mergeCell ref="I16:I17"/>
    <mergeCell ref="J10:J11"/>
    <mergeCell ref="J12:J13"/>
    <mergeCell ref="J14:J15"/>
    <mergeCell ref="L4:L5"/>
    <mergeCell ref="L10:L11"/>
    <mergeCell ref="L12:L13"/>
    <mergeCell ref="I6:I7"/>
    <mergeCell ref="I8:I9"/>
    <mergeCell ref="L6:L7"/>
    <mergeCell ref="L8:L9"/>
    <mergeCell ref="J6:J7"/>
    <mergeCell ref="J8:J9"/>
    <mergeCell ref="A4:A5"/>
    <mergeCell ref="C4:C5"/>
    <mergeCell ref="G4:G5"/>
    <mergeCell ref="I4:I5"/>
    <mergeCell ref="E4:E5"/>
    <mergeCell ref="D26:D27"/>
    <mergeCell ref="D24:D25"/>
    <mergeCell ref="D22:D23"/>
    <mergeCell ref="D20:D21"/>
    <mergeCell ref="D10:D11"/>
    <mergeCell ref="D18:D19"/>
    <mergeCell ref="D16:D17"/>
    <mergeCell ref="D14:D15"/>
    <mergeCell ref="D12:D13"/>
  </mergeCells>
  <printOptions horizontalCentered="1"/>
  <pageMargins left="0.1968503937007874" right="0" top="0.3937007874015748" bottom="0.3937007874015748" header="0.5118110236220472" footer="0.5118110236220472"/>
  <pageSetup orientation="landscape" paperSize="9" scale="82" r:id="rId1"/>
  <ignoredErrors>
    <ignoredError sqref="H6 H8:H37 H38 N5:O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F1">
      <selection activeCell="F19" sqref="F19"/>
    </sheetView>
  </sheetViews>
  <sheetFormatPr defaultColWidth="11.421875" defaultRowHeight="12.75"/>
  <cols>
    <col min="1" max="1" width="3.00390625" style="38" bestFit="1" customWidth="1"/>
    <col min="2" max="2" width="16.28125" style="38" bestFit="1" customWidth="1"/>
    <col min="3" max="3" width="7.7109375" style="38" bestFit="1" customWidth="1"/>
    <col min="4" max="4" width="5.7109375" style="38" bestFit="1" customWidth="1"/>
    <col min="5" max="5" width="12.140625" style="38" customWidth="1"/>
    <col min="6" max="6" width="19.140625" style="38" bestFit="1" customWidth="1"/>
    <col min="7" max="8" width="36.421875" style="38" bestFit="1" customWidth="1"/>
    <col min="9" max="16384" width="11.421875" style="38" customWidth="1"/>
  </cols>
  <sheetData>
    <row r="1" spans="2:6" s="42" customFormat="1" ht="12.75">
      <c r="B1" s="42" t="s">
        <v>62</v>
      </c>
      <c r="C1" s="42" t="s">
        <v>31</v>
      </c>
      <c r="D1" s="42" t="s">
        <v>32</v>
      </c>
      <c r="E1" s="42" t="s">
        <v>63</v>
      </c>
      <c r="F1" s="42" t="s">
        <v>34</v>
      </c>
    </row>
    <row r="3" spans="1:8" ht="15.75" customHeight="1">
      <c r="A3" s="36">
        <v>1</v>
      </c>
      <c r="B3" s="36" t="s">
        <v>0</v>
      </c>
      <c r="C3" s="37" t="s">
        <v>1</v>
      </c>
      <c r="D3" s="36" t="s">
        <v>2</v>
      </c>
      <c r="E3" s="37" t="s">
        <v>3</v>
      </c>
      <c r="F3" s="37" t="s">
        <v>35</v>
      </c>
      <c r="G3" s="39" t="s">
        <v>55</v>
      </c>
      <c r="H3" s="37" t="s">
        <v>50</v>
      </c>
    </row>
    <row r="4" spans="1:8" ht="15.75" customHeight="1">
      <c r="A4" s="36">
        <v>2</v>
      </c>
      <c r="B4" s="37" t="s">
        <v>4</v>
      </c>
      <c r="C4" s="37" t="s">
        <v>5</v>
      </c>
      <c r="D4" s="36" t="s">
        <v>2</v>
      </c>
      <c r="E4" s="37" t="s">
        <v>6</v>
      </c>
      <c r="F4" s="37" t="s">
        <v>36</v>
      </c>
      <c r="G4" s="37" t="s">
        <v>56</v>
      </c>
      <c r="H4" s="37" t="s">
        <v>51</v>
      </c>
    </row>
    <row r="5" spans="1:8" ht="15.75" customHeight="1">
      <c r="A5" s="36">
        <v>3</v>
      </c>
      <c r="B5" s="37" t="s">
        <v>7</v>
      </c>
      <c r="C5" s="37" t="s">
        <v>8</v>
      </c>
      <c r="D5" s="36" t="s">
        <v>2</v>
      </c>
      <c r="E5" s="37" t="s">
        <v>6</v>
      </c>
      <c r="F5" s="37" t="s">
        <v>36</v>
      </c>
      <c r="G5" s="37" t="s">
        <v>57</v>
      </c>
      <c r="H5" s="37" t="s">
        <v>51</v>
      </c>
    </row>
    <row r="6" spans="1:8" ht="15.75" customHeight="1">
      <c r="A6" s="36">
        <v>4</v>
      </c>
      <c r="B6" s="37" t="s">
        <v>9</v>
      </c>
      <c r="C6" s="37" t="s">
        <v>10</v>
      </c>
      <c r="D6" s="36" t="s">
        <v>2</v>
      </c>
      <c r="E6" s="37" t="s">
        <v>6</v>
      </c>
      <c r="F6" s="37" t="s">
        <v>36</v>
      </c>
      <c r="G6" s="37" t="s">
        <v>56</v>
      </c>
      <c r="H6" s="37" t="s">
        <v>51</v>
      </c>
    </row>
    <row r="7" spans="1:8" ht="15.75" customHeight="1">
      <c r="A7" s="36">
        <v>5</v>
      </c>
      <c r="B7" s="37" t="s">
        <v>11</v>
      </c>
      <c r="C7" s="37" t="s">
        <v>12</v>
      </c>
      <c r="D7" s="36" t="s">
        <v>2</v>
      </c>
      <c r="E7" s="37" t="s">
        <v>6</v>
      </c>
      <c r="F7" s="37" t="s">
        <v>36</v>
      </c>
      <c r="G7" s="37" t="s">
        <v>56</v>
      </c>
      <c r="H7" s="37" t="s">
        <v>52</v>
      </c>
    </row>
    <row r="8" spans="1:8" ht="15.75" customHeight="1">
      <c r="A8" s="36">
        <v>17</v>
      </c>
      <c r="B8" s="37" t="s">
        <v>76</v>
      </c>
      <c r="C8" s="37" t="s">
        <v>77</v>
      </c>
      <c r="D8" s="36" t="s">
        <v>2</v>
      </c>
      <c r="E8" s="37" t="s">
        <v>3</v>
      </c>
      <c r="F8" s="37" t="s">
        <v>36</v>
      </c>
      <c r="G8" s="37" t="s">
        <v>57</v>
      </c>
      <c r="H8" s="37" t="s">
        <v>78</v>
      </c>
    </row>
    <row r="9" spans="1:8" ht="15.75" customHeight="1">
      <c r="A9" s="36">
        <v>6</v>
      </c>
      <c r="B9" s="37" t="s">
        <v>13</v>
      </c>
      <c r="C9" s="37" t="s">
        <v>14</v>
      </c>
      <c r="D9" s="36" t="s">
        <v>2</v>
      </c>
      <c r="E9" s="37" t="s">
        <v>6</v>
      </c>
      <c r="F9" s="37" t="s">
        <v>36</v>
      </c>
      <c r="G9" s="37" t="s">
        <v>56</v>
      </c>
      <c r="H9" s="37" t="s">
        <v>51</v>
      </c>
    </row>
    <row r="10" spans="1:8" ht="15.75" customHeight="1">
      <c r="A10" s="36">
        <v>7</v>
      </c>
      <c r="B10" s="37" t="s">
        <v>15</v>
      </c>
      <c r="C10" s="37" t="s">
        <v>16</v>
      </c>
      <c r="D10" s="36" t="s">
        <v>2</v>
      </c>
      <c r="E10" s="37" t="s">
        <v>6</v>
      </c>
      <c r="F10" s="37" t="s">
        <v>36</v>
      </c>
      <c r="G10" s="37" t="s">
        <v>57</v>
      </c>
      <c r="H10" s="37" t="s">
        <v>53</v>
      </c>
    </row>
    <row r="11" spans="1:8" ht="15.75" customHeight="1">
      <c r="A11" s="36">
        <v>9</v>
      </c>
      <c r="B11" s="37" t="s">
        <v>20</v>
      </c>
      <c r="C11" s="37" t="s">
        <v>21</v>
      </c>
      <c r="D11" s="36" t="s">
        <v>2</v>
      </c>
      <c r="E11" s="37" t="s">
        <v>19</v>
      </c>
      <c r="F11" s="37" t="s">
        <v>36</v>
      </c>
      <c r="G11" s="37" t="s">
        <v>58</v>
      </c>
      <c r="H11" s="37" t="s">
        <v>54</v>
      </c>
    </row>
    <row r="12" spans="1:8" ht="15.75" customHeight="1">
      <c r="A12" s="36">
        <v>8</v>
      </c>
      <c r="B12" s="37" t="s">
        <v>17</v>
      </c>
      <c r="C12" s="37" t="s">
        <v>18</v>
      </c>
      <c r="D12" s="36" t="s">
        <v>2</v>
      </c>
      <c r="E12" s="37" t="s">
        <v>19</v>
      </c>
      <c r="F12" s="37" t="s">
        <v>37</v>
      </c>
      <c r="G12" s="37" t="s">
        <v>58</v>
      </c>
      <c r="H12" s="37" t="s">
        <v>54</v>
      </c>
    </row>
    <row r="13" spans="1:8" ht="15.75" customHeight="1">
      <c r="A13" s="36">
        <v>14</v>
      </c>
      <c r="B13" s="37" t="s">
        <v>68</v>
      </c>
      <c r="C13" s="37" t="s">
        <v>65</v>
      </c>
      <c r="D13" s="36" t="s">
        <v>66</v>
      </c>
      <c r="E13" s="37" t="s">
        <v>19</v>
      </c>
      <c r="F13" s="37" t="s">
        <v>37</v>
      </c>
      <c r="G13" s="37" t="s">
        <v>55</v>
      </c>
      <c r="H13" s="37" t="s">
        <v>67</v>
      </c>
    </row>
    <row r="14" spans="1:8" ht="15.75" customHeight="1">
      <c r="A14" s="36">
        <v>10</v>
      </c>
      <c r="B14" s="37" t="s">
        <v>22</v>
      </c>
      <c r="C14" s="37" t="s">
        <v>23</v>
      </c>
      <c r="D14" s="36" t="s">
        <v>2</v>
      </c>
      <c r="E14" s="37" t="s">
        <v>24</v>
      </c>
      <c r="F14" s="37" t="s">
        <v>38</v>
      </c>
      <c r="G14" s="37" t="s">
        <v>57</v>
      </c>
      <c r="H14" s="37" t="s">
        <v>50</v>
      </c>
    </row>
    <row r="15" spans="1:8" ht="15.75" customHeight="1">
      <c r="A15" s="36">
        <v>18</v>
      </c>
      <c r="B15" s="37" t="s">
        <v>79</v>
      </c>
      <c r="C15" s="37" t="s">
        <v>1</v>
      </c>
      <c r="D15" s="36" t="s">
        <v>2</v>
      </c>
      <c r="E15" s="37" t="s">
        <v>80</v>
      </c>
      <c r="F15" s="37" t="s">
        <v>81</v>
      </c>
      <c r="G15" s="37" t="s">
        <v>82</v>
      </c>
      <c r="H15" s="37" t="s">
        <v>83</v>
      </c>
    </row>
    <row r="16" spans="1:8" ht="15.75" customHeight="1">
      <c r="A16" s="36">
        <v>11</v>
      </c>
      <c r="B16" s="37" t="s">
        <v>25</v>
      </c>
      <c r="C16" s="37" t="s">
        <v>26</v>
      </c>
      <c r="D16" s="36" t="s">
        <v>2</v>
      </c>
      <c r="E16" s="37" t="s">
        <v>27</v>
      </c>
      <c r="F16" s="37" t="s">
        <v>39</v>
      </c>
      <c r="G16" s="37" t="s">
        <v>55</v>
      </c>
      <c r="H16" s="37" t="s">
        <v>54</v>
      </c>
    </row>
    <row r="17" spans="1:8" ht="15.75" customHeight="1">
      <c r="A17" s="36">
        <v>12</v>
      </c>
      <c r="B17" s="37" t="s">
        <v>28</v>
      </c>
      <c r="C17" s="37" t="s">
        <v>29</v>
      </c>
      <c r="D17" s="36" t="s">
        <v>2</v>
      </c>
      <c r="E17" s="37" t="s">
        <v>6</v>
      </c>
      <c r="F17" s="37" t="s">
        <v>40</v>
      </c>
      <c r="G17" s="37" t="s">
        <v>57</v>
      </c>
      <c r="H17" s="37" t="s">
        <v>50</v>
      </c>
    </row>
    <row r="18" spans="1:8" ht="15.75" customHeight="1">
      <c r="A18" s="36">
        <v>16</v>
      </c>
      <c r="B18" s="37" t="s">
        <v>73</v>
      </c>
      <c r="C18" s="37" t="s">
        <v>74</v>
      </c>
      <c r="D18" s="36" t="s">
        <v>2</v>
      </c>
      <c r="E18" s="37" t="s">
        <v>19</v>
      </c>
      <c r="F18" s="37" t="s">
        <v>37</v>
      </c>
      <c r="G18" s="37" t="s">
        <v>58</v>
      </c>
      <c r="H18" s="37" t="s">
        <v>75</v>
      </c>
    </row>
    <row r="19" spans="1:8" ht="15.75" customHeight="1">
      <c r="A19" s="36">
        <v>13</v>
      </c>
      <c r="B19" s="37" t="s">
        <v>59</v>
      </c>
      <c r="C19" s="37" t="s">
        <v>60</v>
      </c>
      <c r="D19" s="36" t="s">
        <v>2</v>
      </c>
      <c r="E19" s="37" t="s">
        <v>6</v>
      </c>
      <c r="F19" s="37" t="s">
        <v>61</v>
      </c>
      <c r="G19" s="37" t="s">
        <v>55</v>
      </c>
      <c r="H19" s="37" t="s">
        <v>50</v>
      </c>
    </row>
    <row r="20" spans="1:8" ht="15.75" customHeight="1">
      <c r="A20" s="36">
        <v>15</v>
      </c>
      <c r="B20" s="37" t="s">
        <v>69</v>
      </c>
      <c r="C20" s="37" t="s">
        <v>70</v>
      </c>
      <c r="D20" s="36" t="s">
        <v>2</v>
      </c>
      <c r="E20" s="37" t="s">
        <v>71</v>
      </c>
      <c r="F20" s="37" t="s">
        <v>72</v>
      </c>
      <c r="G20" s="37" t="s">
        <v>57</v>
      </c>
      <c r="H20" s="37" t="s">
        <v>50</v>
      </c>
    </row>
    <row r="21" ht="15.75" customHeight="1">
      <c r="A21" s="3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B6" sqref="B6"/>
    </sheetView>
  </sheetViews>
  <sheetFormatPr defaultColWidth="11.421875" defaultRowHeight="12.75"/>
  <cols>
    <col min="1" max="1" width="3.00390625" style="1" bestFit="1" customWidth="1"/>
    <col min="2" max="2" width="5.28125" style="5" bestFit="1" customWidth="1"/>
    <col min="3" max="3" width="16.28125" style="16" bestFit="1" customWidth="1"/>
    <col min="4" max="4" width="8.28125" style="16" bestFit="1" customWidth="1"/>
    <col min="5" max="5" width="5.28125" style="18" bestFit="1" customWidth="1"/>
    <col min="6" max="6" width="14.421875" style="16" bestFit="1" customWidth="1"/>
    <col min="7" max="7" width="19.28125" style="16" bestFit="1" customWidth="1"/>
    <col min="8" max="8" width="36.421875" style="16" bestFit="1" customWidth="1"/>
    <col min="9" max="9" width="17.00390625" style="10" bestFit="1" customWidth="1"/>
    <col min="10" max="11" width="9.00390625" style="4" bestFit="1" customWidth="1"/>
    <col min="12" max="12" width="9.00390625" style="16" bestFit="1" customWidth="1"/>
    <col min="13" max="16384" width="11.421875" style="1" customWidth="1"/>
  </cols>
  <sheetData>
    <row r="1" spans="1:12" ht="15.75" customHeight="1" thickBot="1">
      <c r="A1" s="15"/>
      <c r="B1" s="32"/>
      <c r="C1" s="69" t="s">
        <v>30</v>
      </c>
      <c r="D1" s="69" t="s">
        <v>31</v>
      </c>
      <c r="E1" s="69" t="s">
        <v>32</v>
      </c>
      <c r="F1" s="69" t="s">
        <v>33</v>
      </c>
      <c r="G1" s="69" t="s">
        <v>34</v>
      </c>
      <c r="H1" s="35" t="s">
        <v>41</v>
      </c>
      <c r="I1" s="66" t="s">
        <v>49</v>
      </c>
      <c r="J1" s="67"/>
      <c r="K1" s="67"/>
      <c r="L1" s="68"/>
    </row>
    <row r="2" spans="1:12" s="2" customFormat="1" ht="15.75" customHeight="1" thickBot="1">
      <c r="A2" s="8"/>
      <c r="B2" s="33"/>
      <c r="C2" s="70"/>
      <c r="D2" s="70"/>
      <c r="E2" s="70"/>
      <c r="F2" s="70"/>
      <c r="G2" s="70"/>
      <c r="H2" s="43" t="s">
        <v>64</v>
      </c>
      <c r="I2" s="22" t="s">
        <v>42</v>
      </c>
      <c r="J2" s="28" t="s">
        <v>46</v>
      </c>
      <c r="K2" s="28" t="s">
        <v>47</v>
      </c>
      <c r="L2" s="29" t="s">
        <v>48</v>
      </c>
    </row>
    <row r="3" spans="1:12" s="6" customFormat="1" ht="15.75" customHeight="1">
      <c r="A3" s="7"/>
      <c r="B3" s="20">
        <v>0.017361111111111112</v>
      </c>
      <c r="C3" s="111"/>
      <c r="D3" s="111"/>
      <c r="E3" s="112"/>
      <c r="F3" s="111"/>
      <c r="G3" s="111"/>
      <c r="H3" s="111"/>
      <c r="I3" s="113"/>
      <c r="J3" s="114">
        <v>0.013888888888888888</v>
      </c>
      <c r="K3" s="114">
        <v>0.010416666666666666</v>
      </c>
      <c r="L3" s="115">
        <v>0.029861111111111113</v>
      </c>
    </row>
    <row r="4" spans="1:12" ht="15.75" customHeight="1">
      <c r="A4" s="56">
        <v>2</v>
      </c>
      <c r="B4" s="13"/>
      <c r="C4" s="57" t="str">
        <f>VLOOKUP($A4,table,2,0)</f>
        <v>CARCELES</v>
      </c>
      <c r="D4" s="54" t="str">
        <f>VLOOKUP($A4,table,3,0)</f>
        <v>Cédric</v>
      </c>
      <c r="E4" s="54" t="str">
        <f>VLOOKUP($A4,table,4,0)</f>
        <v>M</v>
      </c>
      <c r="F4" s="54" t="str">
        <f>VLOOKUP($A4,table,5,0)</f>
        <v>FRANCE</v>
      </c>
      <c r="G4" s="54" t="str">
        <f>VLOOKUP($A4,table,6,0)</f>
        <v>ITO Fumie</v>
      </c>
      <c r="H4" s="40" t="str">
        <f>VLOOKUP(A4,table,7,0)</f>
        <v>Rhapsody de Claude Debussy</v>
      </c>
      <c r="I4" s="58">
        <v>37565</v>
      </c>
      <c r="J4" s="48">
        <v>0.39375</v>
      </c>
      <c r="K4" s="48">
        <f>J5</f>
        <v>0.4076388888888889</v>
      </c>
      <c r="L4" s="49">
        <f>K5</f>
        <v>0.41805555555555557</v>
      </c>
    </row>
    <row r="5" spans="1:12" s="14" customFormat="1" ht="15.75" customHeight="1">
      <c r="A5" s="56"/>
      <c r="B5" s="13"/>
      <c r="C5" s="78"/>
      <c r="D5" s="79"/>
      <c r="E5" s="79"/>
      <c r="F5" s="79"/>
      <c r="G5" s="79"/>
      <c r="H5" s="80" t="str">
        <f>VLOOKUP($A4,table,8,0)</f>
        <v>Mysterious Morning III de Fuminori Tanada</v>
      </c>
      <c r="I5" s="81"/>
      <c r="J5" s="84">
        <f>SUM($J$3:J4)</f>
        <v>0.4076388888888889</v>
      </c>
      <c r="K5" s="84">
        <f>SUM($K$3:K4)</f>
        <v>0.41805555555555557</v>
      </c>
      <c r="L5" s="85">
        <f>SUM(L3:L4)</f>
        <v>0.4479166666666667</v>
      </c>
    </row>
    <row r="6" spans="1:12" ht="15.75" customHeight="1">
      <c r="A6" s="65">
        <v>1</v>
      </c>
      <c r="B6" s="26">
        <f>SUM($B$3,J5)</f>
        <v>0.425</v>
      </c>
      <c r="C6" s="86" t="str">
        <f>VLOOKUP($A6,table,2,0)</f>
        <v>ALONSO SERENA</v>
      </c>
      <c r="D6" s="87" t="str">
        <f>VLOOKUP($A6,table,3,0)</f>
        <v>David</v>
      </c>
      <c r="E6" s="87" t="str">
        <f>VLOOKUP($A6,table,4,0)</f>
        <v>M</v>
      </c>
      <c r="F6" s="87" t="str">
        <f>VLOOKUP($A6,table,5,0)</f>
        <v>ESPAGNE</v>
      </c>
      <c r="G6" s="87" t="str">
        <f>VLOOKUP($A6,table,6,0)</f>
        <v>LUC Lucjan</v>
      </c>
      <c r="H6" s="88" t="str">
        <f>VLOOKUP($A6,table,7,0)</f>
        <v>Concertino da Camera de Jacques Ibert</v>
      </c>
      <c r="I6" s="92">
        <v>37565</v>
      </c>
      <c r="J6" s="93">
        <v>0.425</v>
      </c>
      <c r="K6" s="93">
        <f>J7</f>
        <v>0.4388888888888889</v>
      </c>
      <c r="L6" s="94">
        <f>K7</f>
        <v>0.44930555555555557</v>
      </c>
    </row>
    <row r="7" spans="1:12" s="14" customFormat="1" ht="15.75" customHeight="1">
      <c r="A7" s="65"/>
      <c r="B7" s="27"/>
      <c r="C7" s="78"/>
      <c r="D7" s="79"/>
      <c r="E7" s="79"/>
      <c r="F7" s="79"/>
      <c r="G7" s="79"/>
      <c r="H7" s="80" t="str">
        <f>VLOOKUP($A6,table,8,0)</f>
        <v>In Freundschaft de Karlheinz Stockhausen</v>
      </c>
      <c r="I7" s="81"/>
      <c r="J7" s="84">
        <f>SUM(J3,J6)</f>
        <v>0.4388888888888889</v>
      </c>
      <c r="K7" s="84">
        <f>SUM(K3,K6)</f>
        <v>0.44930555555555557</v>
      </c>
      <c r="L7" s="85">
        <f>SUM(L3,L6)</f>
        <v>0.4791666666666667</v>
      </c>
    </row>
    <row r="8" spans="1:12" ht="15.75" customHeight="1">
      <c r="A8" s="65">
        <v>3</v>
      </c>
      <c r="B8" s="26">
        <f>SUM($B$3,J7)</f>
        <v>0.45625</v>
      </c>
      <c r="C8" s="86" t="str">
        <f>VLOOKUP($A8,table,2,0)</f>
        <v>CHAPELAND</v>
      </c>
      <c r="D8" s="87" t="str">
        <f>VLOOKUP($A8,table,3,0)</f>
        <v>Nicolas</v>
      </c>
      <c r="E8" s="87" t="str">
        <f>VLOOKUP($A8,table,4,0)</f>
        <v>M</v>
      </c>
      <c r="F8" s="87" t="str">
        <f>VLOOKUP($A8,table,5,0)</f>
        <v>FRANCE</v>
      </c>
      <c r="G8" s="87" t="str">
        <f>VLOOKUP($A8,table,6,0)</f>
        <v>ITO Fumie</v>
      </c>
      <c r="H8" s="88" t="str">
        <f>VLOOKUP($A8,table,7,0)</f>
        <v>Sonate d'Edison Denisov</v>
      </c>
      <c r="I8" s="92">
        <v>37565</v>
      </c>
      <c r="J8" s="93">
        <v>0.45625</v>
      </c>
      <c r="K8" s="93">
        <f>J9</f>
        <v>0.4701388888888889</v>
      </c>
      <c r="L8" s="94">
        <f>K9</f>
        <v>0.48055555555555557</v>
      </c>
    </row>
    <row r="9" spans="1:12" s="14" customFormat="1" ht="15.75" customHeight="1">
      <c r="A9" s="65"/>
      <c r="B9" s="27"/>
      <c r="C9" s="78"/>
      <c r="D9" s="79"/>
      <c r="E9" s="79"/>
      <c r="F9" s="79"/>
      <c r="G9" s="79"/>
      <c r="H9" s="80" t="str">
        <f>VLOOKUP($A8,table,8,0)</f>
        <v>Mysterious Morning III de Fuminori Tanada</v>
      </c>
      <c r="I9" s="81"/>
      <c r="J9" s="84">
        <f>SUM($J$3,J8)</f>
        <v>0.4701388888888889</v>
      </c>
      <c r="K9" s="84">
        <f>SUM($K$3,K8)</f>
        <v>0.48055555555555557</v>
      </c>
      <c r="L9" s="85">
        <f>SUM($L$3,L8)</f>
        <v>0.5104166666666666</v>
      </c>
    </row>
    <row r="10" spans="1:12" ht="15.75" customHeight="1">
      <c r="A10" s="65">
        <v>8</v>
      </c>
      <c r="B10" s="26">
        <f>SUM($B$3,J9)</f>
        <v>0.4875</v>
      </c>
      <c r="C10" s="86" t="str">
        <f>VLOOKUP($A10,table,2,0)</f>
        <v>HAYASHIDA</v>
      </c>
      <c r="D10" s="87" t="str">
        <f>VLOOKUP($A10,table,3,0)</f>
        <v>Kazuyuki</v>
      </c>
      <c r="E10" s="87" t="str">
        <f>VLOOKUP($A10,table,4,0)</f>
        <v>M</v>
      </c>
      <c r="F10" s="87" t="str">
        <f>VLOOKUP($A10,table,5,0)</f>
        <v>JAPON</v>
      </c>
      <c r="G10" s="87" t="str">
        <f>VLOOKUP($A10,table,6,0)</f>
        <v>HATTORI Mariko</v>
      </c>
      <c r="H10" s="88" t="str">
        <f>VLOOKUP($A10,table,7,0)</f>
        <v>Sonatine de Claude Pascal</v>
      </c>
      <c r="I10" s="92">
        <v>37565</v>
      </c>
      <c r="J10" s="93">
        <v>0.5604166666666667</v>
      </c>
      <c r="K10" s="93">
        <f>J11</f>
        <v>0.5743055555555555</v>
      </c>
      <c r="L10" s="94">
        <f>K11</f>
        <v>0.5847222222222221</v>
      </c>
    </row>
    <row r="11" spans="1:12" s="14" customFormat="1" ht="15.75" customHeight="1">
      <c r="A11" s="65"/>
      <c r="B11" s="27"/>
      <c r="C11" s="78"/>
      <c r="D11" s="79"/>
      <c r="E11" s="79"/>
      <c r="F11" s="79"/>
      <c r="G11" s="79"/>
      <c r="H11" s="80" t="str">
        <f>VLOOKUP($A10,table,8,0)</f>
        <v>Sequenza IX B de Luciano Berio</v>
      </c>
      <c r="I11" s="81"/>
      <c r="J11" s="84">
        <f>SUM($J$3,J10)</f>
        <v>0.5743055555555555</v>
      </c>
      <c r="K11" s="84">
        <f>SUM($K$3,K10)</f>
        <v>0.5847222222222221</v>
      </c>
      <c r="L11" s="85">
        <f>SUM($L$3,L10)</f>
        <v>0.6145833333333333</v>
      </c>
    </row>
    <row r="12" spans="1:12" ht="15.75" customHeight="1">
      <c r="A12" s="65">
        <v>4</v>
      </c>
      <c r="B12" s="26">
        <f>SUM($B$3,J11)</f>
        <v>0.5916666666666667</v>
      </c>
      <c r="C12" s="86" t="str">
        <f>VLOOKUP($A12,table,2,0)</f>
        <v>DEMARSY</v>
      </c>
      <c r="D12" s="87" t="str">
        <f>VLOOKUP($A12,table,3,0)</f>
        <v>Grégory</v>
      </c>
      <c r="E12" s="87" t="str">
        <f>VLOOKUP($A12,table,4,0)</f>
        <v>M</v>
      </c>
      <c r="F12" s="87" t="str">
        <f>VLOOKUP($A12,table,5,0)</f>
        <v>FRANCE</v>
      </c>
      <c r="G12" s="87" t="str">
        <f>VLOOKUP($A12,table,6,0)</f>
        <v>ITO Fumie</v>
      </c>
      <c r="H12" s="88" t="str">
        <f>VLOOKUP($A12,table,7,0)</f>
        <v>Rhapsody de Claude Debussy</v>
      </c>
      <c r="I12" s="92">
        <v>37565</v>
      </c>
      <c r="J12" s="93">
        <v>0.5916666666666667</v>
      </c>
      <c r="K12" s="93">
        <f>J13</f>
        <v>0.6055555555555555</v>
      </c>
      <c r="L12" s="94">
        <f>K13</f>
        <v>0.6159722222222221</v>
      </c>
    </row>
    <row r="13" spans="1:12" s="14" customFormat="1" ht="15.75" customHeight="1">
      <c r="A13" s="65"/>
      <c r="B13" s="27"/>
      <c r="C13" s="78"/>
      <c r="D13" s="79"/>
      <c r="E13" s="79"/>
      <c r="F13" s="79"/>
      <c r="G13" s="79"/>
      <c r="H13" s="80" t="str">
        <f>VLOOKUP($A12,table,8,0)</f>
        <v>Mysterious Morning III de Fuminori Tanada</v>
      </c>
      <c r="I13" s="81"/>
      <c r="J13" s="84">
        <f>SUM($J$3,J12)</f>
        <v>0.6055555555555555</v>
      </c>
      <c r="K13" s="84">
        <f>SUM($K$3,K12)</f>
        <v>0.6159722222222221</v>
      </c>
      <c r="L13" s="85">
        <f>SUM($L$3,L12)</f>
        <v>0.6458333333333333</v>
      </c>
    </row>
    <row r="14" spans="1:12" ht="15.75" customHeight="1">
      <c r="A14" s="65">
        <v>14</v>
      </c>
      <c r="B14" s="26">
        <f>SUM($B$3,J13)</f>
        <v>0.6229166666666667</v>
      </c>
      <c r="C14" s="86" t="str">
        <f>VLOOKUP($A14,table,2,0)</f>
        <v>HIRAGA</v>
      </c>
      <c r="D14" s="87" t="str">
        <f>VLOOKUP($A14,table,3,0)</f>
        <v>Miki</v>
      </c>
      <c r="E14" s="87" t="str">
        <f>VLOOKUP($A14,table,4,0)</f>
        <v>F</v>
      </c>
      <c r="F14" s="87" t="str">
        <f>VLOOKUP($A14,table,5,0)</f>
        <v>JAPON</v>
      </c>
      <c r="G14" s="87" t="str">
        <f>VLOOKUP($A14,table,6,0)</f>
        <v>HATTORI Mariko</v>
      </c>
      <c r="H14" s="88" t="str">
        <f>VLOOKUP($A14,table,7,0)</f>
        <v>Concertino da Camera de Jacques Ibert</v>
      </c>
      <c r="I14" s="92">
        <v>37565</v>
      </c>
      <c r="J14" s="93">
        <v>0.6229166666666667</v>
      </c>
      <c r="K14" s="93">
        <f>J15</f>
        <v>0.6368055555555555</v>
      </c>
      <c r="L14" s="94">
        <f>K15</f>
        <v>0.6472222222222221</v>
      </c>
    </row>
    <row r="15" spans="1:12" s="14" customFormat="1" ht="15.75" customHeight="1">
      <c r="A15" s="65"/>
      <c r="B15" s="27"/>
      <c r="C15" s="78"/>
      <c r="D15" s="79"/>
      <c r="E15" s="79"/>
      <c r="F15" s="79"/>
      <c r="G15" s="79"/>
      <c r="H15" s="80" t="str">
        <f>VLOOKUP($A14,table,8,0)</f>
        <v>Sonate de Jeanine Rueff</v>
      </c>
      <c r="I15" s="81"/>
      <c r="J15" s="84">
        <f>SUM($J$3,J14)</f>
        <v>0.6368055555555555</v>
      </c>
      <c r="K15" s="84">
        <f>SUM($K$3,K14)</f>
        <v>0.6472222222222221</v>
      </c>
      <c r="L15" s="85">
        <f>SUM($L$3,L14)</f>
        <v>0.6770833333333333</v>
      </c>
    </row>
    <row r="16" spans="1:12" ht="15.75" customHeight="1">
      <c r="A16" s="65">
        <v>5</v>
      </c>
      <c r="B16" s="26">
        <f>SUM($B$3,J15)</f>
        <v>0.6541666666666667</v>
      </c>
      <c r="C16" s="86" t="str">
        <f>VLOOKUP($A16,table,2,0)</f>
        <v>ETRILLARD</v>
      </c>
      <c r="D16" s="87" t="str">
        <f>VLOOKUP($A16,table,3,0)</f>
        <v>Géraud</v>
      </c>
      <c r="E16" s="87" t="str">
        <f>VLOOKUP($A16,table,4,0)</f>
        <v>M</v>
      </c>
      <c r="F16" s="87" t="str">
        <f>VLOOKUP($A16,table,5,0)</f>
        <v>FRANCE</v>
      </c>
      <c r="G16" s="87" t="str">
        <f>VLOOKUP($A16,table,6,0)</f>
        <v>ITO Fumie</v>
      </c>
      <c r="H16" s="88" t="str">
        <f>VLOOKUP($A16,table,7,0)</f>
        <v>Rhapsody de Claude Debussy</v>
      </c>
      <c r="I16" s="92">
        <v>37565</v>
      </c>
      <c r="J16" s="93">
        <v>0.6715277777777778</v>
      </c>
      <c r="K16" s="93">
        <f>J17</f>
        <v>0.6854166666666667</v>
      </c>
      <c r="L16" s="94">
        <f>K17</f>
        <v>0.6958333333333333</v>
      </c>
    </row>
    <row r="17" spans="1:12" s="14" customFormat="1" ht="15.75" customHeight="1">
      <c r="A17" s="65"/>
      <c r="B17" s="27"/>
      <c r="C17" s="78"/>
      <c r="D17" s="79"/>
      <c r="E17" s="79"/>
      <c r="F17" s="79"/>
      <c r="G17" s="79"/>
      <c r="H17" s="80" t="str">
        <f>VLOOKUP($A16,table,8,0)</f>
        <v>Jungle de Christian Lauba</v>
      </c>
      <c r="I17" s="81"/>
      <c r="J17" s="84">
        <f>SUM($J$3,J16)</f>
        <v>0.6854166666666667</v>
      </c>
      <c r="K17" s="84">
        <f>SUM($K$3,K16)</f>
        <v>0.6958333333333333</v>
      </c>
      <c r="L17" s="85">
        <f>SUM($L$3,L16)</f>
        <v>0.7256944444444444</v>
      </c>
    </row>
    <row r="18" spans="1:12" ht="15.75" customHeight="1">
      <c r="A18" s="65">
        <v>10</v>
      </c>
      <c r="B18" s="26">
        <f>SUM($B$3,J17)</f>
        <v>0.7027777777777778</v>
      </c>
      <c r="C18" s="86" t="str">
        <f>VLOOKUP($A18,table,2,0)</f>
        <v>IBRAHIM</v>
      </c>
      <c r="D18" s="87" t="str">
        <f>VLOOKUP($A18,table,3,0)</f>
        <v>Michael</v>
      </c>
      <c r="E18" s="87" t="str">
        <f>VLOOKUP($A18,table,4,0)</f>
        <v>M</v>
      </c>
      <c r="F18" s="87" t="str">
        <f>VLOOKUP($A18,table,5,0)</f>
        <v>CANADA</v>
      </c>
      <c r="G18" s="87" t="str">
        <f>VLOOKUP($A18,table,6,0)</f>
        <v>BONSKI Erin</v>
      </c>
      <c r="H18" s="88" t="str">
        <f>VLOOKUP($A18,table,7,0)</f>
        <v>Sonate d'Edison Denisov</v>
      </c>
      <c r="I18" s="92">
        <v>37565</v>
      </c>
      <c r="J18" s="93">
        <v>0.7027777777777778</v>
      </c>
      <c r="K18" s="93">
        <f>J19</f>
        <v>0.7166666666666667</v>
      </c>
      <c r="L18" s="94">
        <f>K19</f>
        <v>0.7270833333333333</v>
      </c>
    </row>
    <row r="19" spans="1:12" s="14" customFormat="1" ht="15.75" customHeight="1">
      <c r="A19" s="65"/>
      <c r="B19" s="27"/>
      <c r="C19" s="78"/>
      <c r="D19" s="79"/>
      <c r="E19" s="79"/>
      <c r="F19" s="79"/>
      <c r="G19" s="79"/>
      <c r="H19" s="80" t="str">
        <f>VLOOKUP($A18,table,8,0)</f>
        <v>In Freundschaft de Karlheinz Stockhausen</v>
      </c>
      <c r="I19" s="81"/>
      <c r="J19" s="84">
        <f>SUM($J$3,J18)</f>
        <v>0.7166666666666667</v>
      </c>
      <c r="K19" s="84">
        <f>SUM($K$3,K18)</f>
        <v>0.7270833333333333</v>
      </c>
      <c r="L19" s="85">
        <f>SUM($L$3,L18)</f>
        <v>0.7569444444444444</v>
      </c>
    </row>
    <row r="20" spans="1:12" ht="15.75" customHeight="1">
      <c r="A20" s="65">
        <v>18</v>
      </c>
      <c r="B20" s="26">
        <f>SUM($B$3,J19)</f>
        <v>0.7340277777777778</v>
      </c>
      <c r="C20" s="57" t="str">
        <f>VLOOKUP($A20,table,2,0)</f>
        <v>JENKINS</v>
      </c>
      <c r="D20" s="54" t="str">
        <f>VLOOKUP($A20,table,3,0)</f>
        <v>David</v>
      </c>
      <c r="E20" s="54" t="str">
        <f>VLOOKUP($A20,table,4,0)</f>
        <v>M</v>
      </c>
      <c r="F20" s="54" t="str">
        <f>VLOOKUP($A20,table,5,0)</f>
        <v>USA</v>
      </c>
      <c r="G20" s="54" t="str">
        <f>VLOOKUP($A20,table,6,0)</f>
        <v>LOEWEN Laura</v>
      </c>
      <c r="H20" s="40" t="str">
        <f>VLOOKUP($A20,table,7,0)</f>
        <v>San Antonio de John Harbison</v>
      </c>
      <c r="I20" s="58">
        <v>37565</v>
      </c>
      <c r="J20" s="48">
        <v>0.7340277777777778</v>
      </c>
      <c r="K20" s="48">
        <f>J21</f>
        <v>0.7479166666666667</v>
      </c>
      <c r="L20" s="97">
        <f>K21</f>
        <v>0.7583333333333333</v>
      </c>
    </row>
    <row r="21" spans="1:12" s="14" customFormat="1" ht="15.75" customHeight="1" thickBot="1">
      <c r="A21" s="65"/>
      <c r="B21" s="27"/>
      <c r="C21" s="73"/>
      <c r="D21" s="74"/>
      <c r="E21" s="74"/>
      <c r="F21" s="74"/>
      <c r="G21" s="74"/>
      <c r="H21" s="41" t="str">
        <f>VLOOKUP($A20,table,8,0)</f>
        <v>Caprice en forme de Valse de Paul Bonneau</v>
      </c>
      <c r="I21" s="77"/>
      <c r="J21" s="52">
        <f>SUM($J$3,J20)</f>
        <v>0.7479166666666667</v>
      </c>
      <c r="K21" s="52">
        <f>SUM($K$3,K20)</f>
        <v>0.7583333333333333</v>
      </c>
      <c r="L21" s="116">
        <f>SUM($L$3,L20)</f>
        <v>0.7881944444444444</v>
      </c>
    </row>
    <row r="22" spans="1:12" ht="15.75" customHeight="1">
      <c r="A22" s="65">
        <v>17</v>
      </c>
      <c r="B22" s="26">
        <f>SUM($B$3,J21)</f>
        <v>0.7652777777777778</v>
      </c>
      <c r="C22" s="57" t="str">
        <f>VLOOKUP($A22,table,2,0)</f>
        <v>FELIPE-BELIJAR</v>
      </c>
      <c r="D22" s="54" t="str">
        <f>VLOOKUP($A22,table,3,0)</f>
        <v>Antonio</v>
      </c>
      <c r="E22" s="54" t="str">
        <f>VLOOKUP($A22,table,4,0)</f>
        <v>M</v>
      </c>
      <c r="F22" s="54" t="str">
        <f>VLOOKUP($A22,table,5,0)</f>
        <v>ESPAGNE</v>
      </c>
      <c r="G22" s="54" t="str">
        <f>VLOOKUP($A22,table,6,0)</f>
        <v>ITO Fumie</v>
      </c>
      <c r="H22" s="40" t="str">
        <f>VLOOKUP($A22,table,7,0)</f>
        <v>Sonate d'Edison Denisov</v>
      </c>
      <c r="I22" s="58">
        <v>37566</v>
      </c>
      <c r="J22" s="48">
        <v>0.39375</v>
      </c>
      <c r="K22" s="48">
        <f>J23</f>
        <v>0.4076388888888889</v>
      </c>
      <c r="L22" s="49">
        <f>K23</f>
        <v>0.41805555555555557</v>
      </c>
    </row>
    <row r="23" spans="1:12" s="14" customFormat="1" ht="15.75" customHeight="1">
      <c r="A23" s="65"/>
      <c r="B23" s="27"/>
      <c r="C23" s="78"/>
      <c r="D23" s="79"/>
      <c r="E23" s="79"/>
      <c r="F23" s="79"/>
      <c r="G23" s="79"/>
      <c r="H23" s="80" t="str">
        <f>VLOOKUP($A22,table,8,0)</f>
        <v>Ambitos de Roman Alis</v>
      </c>
      <c r="I23" s="81"/>
      <c r="J23" s="84">
        <f>SUM($J$3,J22)</f>
        <v>0.4076388888888889</v>
      </c>
      <c r="K23" s="84">
        <f>SUM($K$3,K22)</f>
        <v>0.41805555555555557</v>
      </c>
      <c r="L23" s="85">
        <f>SUM($L$3,L22)</f>
        <v>0.4479166666666667</v>
      </c>
    </row>
    <row r="24" spans="1:12" ht="15.75" customHeight="1">
      <c r="A24" s="65">
        <v>11</v>
      </c>
      <c r="B24" s="26">
        <f>SUM($B$3,J23)</f>
        <v>0.425</v>
      </c>
      <c r="C24" s="86" t="str">
        <f>VLOOKUP($A24,table,2,0)</f>
        <v>KOPPETSCH</v>
      </c>
      <c r="D24" s="87" t="str">
        <f>VLOOKUP($A24,table,3,0)</f>
        <v>Lutz</v>
      </c>
      <c r="E24" s="87" t="str">
        <f>VLOOKUP($A24,table,4,0)</f>
        <v>M</v>
      </c>
      <c r="F24" s="87" t="str">
        <f>VLOOKUP($A24,table,5,0)</f>
        <v>ALLEMAGNE</v>
      </c>
      <c r="G24" s="87" t="str">
        <f>VLOOKUP($A24,table,6,0)</f>
        <v>PROTOPOPESCU Dana</v>
      </c>
      <c r="H24" s="88" t="str">
        <f>VLOOKUP($A24,table,7,0)</f>
        <v>Concertino da Camera de Jacques Ibert</v>
      </c>
      <c r="I24" s="92">
        <v>37566</v>
      </c>
      <c r="J24" s="93">
        <v>0.425</v>
      </c>
      <c r="K24" s="93">
        <f>J25</f>
        <v>0.4388888888888889</v>
      </c>
      <c r="L24" s="94">
        <f>K25</f>
        <v>0.44930555555555557</v>
      </c>
    </row>
    <row r="25" spans="1:12" s="14" customFormat="1" ht="15.75" customHeight="1">
      <c r="A25" s="65"/>
      <c r="B25" s="27"/>
      <c r="C25" s="78"/>
      <c r="D25" s="79"/>
      <c r="E25" s="79"/>
      <c r="F25" s="79"/>
      <c r="G25" s="79"/>
      <c r="H25" s="80" t="str">
        <f>VLOOKUP($A24,table,8,0)</f>
        <v>Sequenza IX B de Luciano Berio</v>
      </c>
      <c r="I25" s="81"/>
      <c r="J25" s="84">
        <f>SUM($J$3,J24)</f>
        <v>0.4388888888888889</v>
      </c>
      <c r="K25" s="84">
        <f>SUM($K$3,K24)</f>
        <v>0.44930555555555557</v>
      </c>
      <c r="L25" s="85">
        <f>SUM($L$3,L24)</f>
        <v>0.4791666666666667</v>
      </c>
    </row>
    <row r="26" spans="1:12" ht="15.75" customHeight="1">
      <c r="A26" s="65">
        <v>6</v>
      </c>
      <c r="B26" s="26">
        <f>SUM($B$3,J25)</f>
        <v>0.45625</v>
      </c>
      <c r="C26" s="86" t="str">
        <f>VLOOKUP($A26,table,2,0)</f>
        <v>GANDUBERT</v>
      </c>
      <c r="D26" s="87" t="str">
        <f>VLOOKUP($A26,table,3,0)</f>
        <v>Frantz</v>
      </c>
      <c r="E26" s="87" t="str">
        <f>VLOOKUP($A26,table,4,0)</f>
        <v>M</v>
      </c>
      <c r="F26" s="87" t="str">
        <f>VLOOKUP($A26,table,5,0)</f>
        <v>FRANCE</v>
      </c>
      <c r="G26" s="87" t="str">
        <f>VLOOKUP($A26,table,6,0)</f>
        <v>ITO Fumie</v>
      </c>
      <c r="H26" s="88" t="str">
        <f>VLOOKUP($A26,table,7,0)</f>
        <v>Rhapsody de Claude Debussy</v>
      </c>
      <c r="I26" s="92">
        <v>37566</v>
      </c>
      <c r="J26" s="93">
        <v>0.45625</v>
      </c>
      <c r="K26" s="93">
        <f aca="true" t="shared" si="0" ref="K26:L38">J27</f>
        <v>0.4701388888888889</v>
      </c>
      <c r="L26" s="94">
        <f t="shared" si="0"/>
        <v>0.48055555555555557</v>
      </c>
    </row>
    <row r="27" spans="1:12" s="14" customFormat="1" ht="15.75" customHeight="1">
      <c r="A27" s="65"/>
      <c r="B27" s="27"/>
      <c r="C27" s="78"/>
      <c r="D27" s="79"/>
      <c r="E27" s="79"/>
      <c r="F27" s="79"/>
      <c r="G27" s="79"/>
      <c r="H27" s="80" t="str">
        <f>VLOOKUP($A26,table,8,0)</f>
        <v>Mysterious Morning III de Fuminori Tanada</v>
      </c>
      <c r="I27" s="81"/>
      <c r="J27" s="84">
        <f>SUM($J$3,J26)</f>
        <v>0.4701388888888889</v>
      </c>
      <c r="K27" s="84">
        <f>SUM($K$3,K26)</f>
        <v>0.48055555555555557</v>
      </c>
      <c r="L27" s="85">
        <f>SUM($L$3,L26)</f>
        <v>0.5104166666666666</v>
      </c>
    </row>
    <row r="28" spans="1:12" ht="15.75" customHeight="1">
      <c r="A28" s="65">
        <v>12</v>
      </c>
      <c r="B28" s="26">
        <f>SUM($B$3,J27)</f>
        <v>0.4875</v>
      </c>
      <c r="C28" s="86" t="str">
        <f>VLOOKUP($A28,table,2,0)</f>
        <v>LARAN</v>
      </c>
      <c r="D28" s="87" t="str">
        <f>VLOOKUP($A28,table,3,0)</f>
        <v>Jérôme</v>
      </c>
      <c r="E28" s="87" t="str">
        <f>VLOOKUP($A28,table,4,0)</f>
        <v>M</v>
      </c>
      <c r="F28" s="87" t="str">
        <f>VLOOKUP($A28,table,5,0)</f>
        <v>FRANCE</v>
      </c>
      <c r="G28" s="87" t="str">
        <f>VLOOKUP($A28,table,6,0)</f>
        <v>ERTSCHEID Michaël</v>
      </c>
      <c r="H28" s="88" t="str">
        <f>VLOOKUP($A28,table,7,0)</f>
        <v>Sonate d'Edison Denisov</v>
      </c>
      <c r="I28" s="92">
        <v>37566</v>
      </c>
      <c r="J28" s="93">
        <v>0.5604166666666667</v>
      </c>
      <c r="K28" s="93">
        <f t="shared" si="0"/>
        <v>0.5743055555555555</v>
      </c>
      <c r="L28" s="94">
        <f t="shared" si="0"/>
        <v>0.5847222222222221</v>
      </c>
    </row>
    <row r="29" spans="1:12" ht="15.75" customHeight="1">
      <c r="A29" s="65"/>
      <c r="B29" s="27"/>
      <c r="C29" s="78"/>
      <c r="D29" s="79"/>
      <c r="E29" s="79"/>
      <c r="F29" s="79"/>
      <c r="G29" s="79"/>
      <c r="H29" s="80" t="str">
        <f>VLOOKUP($A28,table,8,0)</f>
        <v>In Freundschaft de Karlheinz Stockhausen</v>
      </c>
      <c r="I29" s="81"/>
      <c r="J29" s="84">
        <f>SUM($J$3,J28)</f>
        <v>0.5743055555555555</v>
      </c>
      <c r="K29" s="84">
        <f>SUM($K$3,K28)</f>
        <v>0.5847222222222221</v>
      </c>
      <c r="L29" s="85">
        <f>SUM($L$3,L28)</f>
        <v>0.6145833333333333</v>
      </c>
    </row>
    <row r="30" spans="1:12" ht="15.75" customHeight="1">
      <c r="A30" s="65">
        <v>7</v>
      </c>
      <c r="B30" s="26">
        <f>SUM($B$3,J29)</f>
        <v>0.5916666666666667</v>
      </c>
      <c r="C30" s="86" t="str">
        <f>VLOOKUP($A30,table,2,0)</f>
        <v>GOBERT</v>
      </c>
      <c r="D30" s="87" t="str">
        <f>VLOOKUP($A30,table,3,0)</f>
        <v>Thomas</v>
      </c>
      <c r="E30" s="87" t="str">
        <f>VLOOKUP($A30,table,4,0)</f>
        <v>M</v>
      </c>
      <c r="F30" s="87" t="str">
        <f>VLOOKUP($A30,table,5,0)</f>
        <v>FRANCE</v>
      </c>
      <c r="G30" s="87" t="str">
        <f>VLOOKUP($A30,table,6,0)</f>
        <v>ITO Fumie</v>
      </c>
      <c r="H30" s="88" t="str">
        <f>VLOOKUP($A30,table,7,0)</f>
        <v>Sonate d'Edison Denisov</v>
      </c>
      <c r="I30" s="92">
        <v>37566</v>
      </c>
      <c r="J30" s="93">
        <v>0.5916666666666667</v>
      </c>
      <c r="K30" s="93">
        <f t="shared" si="0"/>
        <v>0.6055555555555555</v>
      </c>
      <c r="L30" s="94">
        <f t="shared" si="0"/>
        <v>0.6159722222222221</v>
      </c>
    </row>
    <row r="31" spans="1:12" ht="15.75" customHeight="1">
      <c r="A31" s="65"/>
      <c r="B31" s="27"/>
      <c r="C31" s="78"/>
      <c r="D31" s="79"/>
      <c r="E31" s="79"/>
      <c r="F31" s="79"/>
      <c r="G31" s="79"/>
      <c r="H31" s="80" t="str">
        <f>VLOOKUP($A30,table,8,0)</f>
        <v>Hard de Christian Lauba</v>
      </c>
      <c r="I31" s="81"/>
      <c r="J31" s="84">
        <f>SUM($J$3,J30)</f>
        <v>0.6055555555555555</v>
      </c>
      <c r="K31" s="84">
        <f>SUM($K$3,K30)</f>
        <v>0.6159722222222221</v>
      </c>
      <c r="L31" s="85">
        <f>SUM($L$3,L30)</f>
        <v>0.6458333333333333</v>
      </c>
    </row>
    <row r="32" spans="1:12" ht="15.75" customHeight="1">
      <c r="A32" s="65">
        <v>16</v>
      </c>
      <c r="B32" s="26">
        <f>SUM($B$3,J31)</f>
        <v>0.6229166666666667</v>
      </c>
      <c r="C32" s="86" t="str">
        <f>VLOOKUP($A32,table,2,0)</f>
        <v>NISHIO</v>
      </c>
      <c r="D32" s="87" t="str">
        <f>VLOOKUP($A32,table,3,0)</f>
        <v>Takahiro</v>
      </c>
      <c r="E32" s="87" t="str">
        <f>VLOOKUP($A32,table,4,0)</f>
        <v>M</v>
      </c>
      <c r="F32" s="87" t="str">
        <f>VLOOKUP($A32,table,5,0)</f>
        <v>JAPON</v>
      </c>
      <c r="G32" s="87" t="str">
        <f>VLOOKUP($A32,table,6,0)</f>
        <v>HATTORI Mariko</v>
      </c>
      <c r="H32" s="88" t="str">
        <f>VLOOKUP($A32,table,7,0)</f>
        <v>Sonatine de Claude Pascal</v>
      </c>
      <c r="I32" s="92">
        <v>37566</v>
      </c>
      <c r="J32" s="93">
        <v>0.6229166666666667</v>
      </c>
      <c r="K32" s="93">
        <f t="shared" si="0"/>
        <v>0.6368055555555555</v>
      </c>
      <c r="L32" s="94">
        <f t="shared" si="0"/>
        <v>0.6472222222222221</v>
      </c>
    </row>
    <row r="33" spans="1:12" ht="15.75" customHeight="1">
      <c r="A33" s="65"/>
      <c r="B33" s="27"/>
      <c r="C33" s="78"/>
      <c r="D33" s="79"/>
      <c r="E33" s="79"/>
      <c r="F33" s="79"/>
      <c r="G33" s="79"/>
      <c r="H33" s="80" t="str">
        <f>VLOOKUP($A32,table,8,0)</f>
        <v>Lutte de Thierry Escaich</v>
      </c>
      <c r="I33" s="81"/>
      <c r="J33" s="84">
        <f>SUM($J$3,J32)</f>
        <v>0.6368055555555555</v>
      </c>
      <c r="K33" s="84">
        <f>SUM($K$3,K32)</f>
        <v>0.6472222222222221</v>
      </c>
      <c r="L33" s="85">
        <f>SUM($L$3,L32)</f>
        <v>0.6770833333333333</v>
      </c>
    </row>
    <row r="34" spans="1:12" ht="15.75" customHeight="1">
      <c r="A34" s="65">
        <v>9</v>
      </c>
      <c r="B34" s="26">
        <f>SUM($B$3,J33)</f>
        <v>0.6541666666666667</v>
      </c>
      <c r="C34" s="86" t="str">
        <f>VLOOKUP($A34,table,2,0)</f>
        <v>HARA</v>
      </c>
      <c r="D34" s="87" t="str">
        <f>VLOOKUP($A34,table,3,0)</f>
        <v>Hiroshi</v>
      </c>
      <c r="E34" s="87" t="str">
        <f>VLOOKUP($A34,table,4,0)</f>
        <v>M</v>
      </c>
      <c r="F34" s="87" t="str">
        <f>VLOOKUP($A34,table,5,0)</f>
        <v>JAPON</v>
      </c>
      <c r="G34" s="87" t="str">
        <f>VLOOKUP($A34,table,6,0)</f>
        <v>ITO Fumie</v>
      </c>
      <c r="H34" s="88" t="str">
        <f>VLOOKUP($A34,table,7,0)</f>
        <v>Sonatine de Claude Pascal</v>
      </c>
      <c r="I34" s="92">
        <v>37566</v>
      </c>
      <c r="J34" s="93">
        <v>0.6715277777777778</v>
      </c>
      <c r="K34" s="93">
        <f t="shared" si="0"/>
        <v>0.6854166666666667</v>
      </c>
      <c r="L34" s="94">
        <f t="shared" si="0"/>
        <v>0.6958333333333333</v>
      </c>
    </row>
    <row r="35" spans="1:12" ht="15.75" customHeight="1">
      <c r="A35" s="65"/>
      <c r="B35" s="27"/>
      <c r="C35" s="78"/>
      <c r="D35" s="79"/>
      <c r="E35" s="79"/>
      <c r="F35" s="79"/>
      <c r="G35" s="79"/>
      <c r="H35" s="80" t="str">
        <f>VLOOKUP($A34,table,8,0)</f>
        <v>Sequenza IX B de Luciano Berio</v>
      </c>
      <c r="I35" s="81"/>
      <c r="J35" s="84">
        <f>SUM($J$3,J34)</f>
        <v>0.6854166666666667</v>
      </c>
      <c r="K35" s="84">
        <f>SUM($K$3,K34)</f>
        <v>0.6958333333333333</v>
      </c>
      <c r="L35" s="85">
        <f>SUM($L$3,L34)</f>
        <v>0.7256944444444444</v>
      </c>
    </row>
    <row r="36" spans="1:12" ht="15.75" customHeight="1">
      <c r="A36" s="65">
        <v>13</v>
      </c>
      <c r="B36" s="26">
        <f>SUM($B$3,J35)</f>
        <v>0.7027777777777778</v>
      </c>
      <c r="C36" s="86" t="str">
        <f>VLOOKUP($A36,table,2,0)</f>
        <v>PETIT</v>
      </c>
      <c r="D36" s="87" t="str">
        <f>VLOOKUP($A36,table,3,0)</f>
        <v>Julien</v>
      </c>
      <c r="E36" s="87" t="str">
        <f>VLOOKUP($A36,table,4,0)</f>
        <v>M</v>
      </c>
      <c r="F36" s="87" t="str">
        <f>VLOOKUP($A36,table,5,0)</f>
        <v>FRANCE</v>
      </c>
      <c r="G36" s="87" t="str">
        <f>VLOOKUP($A36,table,6,0)</f>
        <v>SANGARE Vincent</v>
      </c>
      <c r="H36" s="88" t="str">
        <f>VLOOKUP($A36,table,7,0)</f>
        <v>Concertino da Camera de Jacques Ibert</v>
      </c>
      <c r="I36" s="92">
        <v>37566</v>
      </c>
      <c r="J36" s="93">
        <v>0.7027777777777778</v>
      </c>
      <c r="K36" s="93">
        <f t="shared" si="0"/>
        <v>0.7166666666666667</v>
      </c>
      <c r="L36" s="94">
        <f t="shared" si="0"/>
        <v>0.7270833333333333</v>
      </c>
    </row>
    <row r="37" spans="1:12" ht="15.75" customHeight="1">
      <c r="A37" s="65"/>
      <c r="B37" s="27"/>
      <c r="C37" s="78"/>
      <c r="D37" s="79"/>
      <c r="E37" s="79"/>
      <c r="F37" s="79"/>
      <c r="G37" s="79"/>
      <c r="H37" s="80" t="str">
        <f>VLOOKUP($A36,table,8,0)</f>
        <v>In Freundschaft de Karlheinz Stockhausen</v>
      </c>
      <c r="I37" s="81"/>
      <c r="J37" s="84">
        <f>SUM($J$3,J36)</f>
        <v>0.7166666666666667</v>
      </c>
      <c r="K37" s="84">
        <f>SUM($K$3,K36)</f>
        <v>0.7270833333333333</v>
      </c>
      <c r="L37" s="85">
        <f>SUM($L$3,L36)</f>
        <v>0.7569444444444444</v>
      </c>
    </row>
    <row r="38" spans="1:12" ht="15.75" customHeight="1">
      <c r="A38" s="65">
        <v>15</v>
      </c>
      <c r="B38" s="26">
        <f>SUM($B$3,J37)</f>
        <v>0.7340277777777778</v>
      </c>
      <c r="C38" s="57" t="str">
        <f>VLOOKUP($A38,table,2,0)</f>
        <v>ROGINA</v>
      </c>
      <c r="D38" s="54" t="str">
        <f>VLOOKUP($A38,table,3,0)</f>
        <v>Miha</v>
      </c>
      <c r="E38" s="54" t="str">
        <f>VLOOKUP($A38,table,4,0)</f>
        <v>M</v>
      </c>
      <c r="F38" s="54" t="str">
        <f>VLOOKUP($A38,table,5,0)</f>
        <v>SLOVENIE</v>
      </c>
      <c r="G38" s="54" t="str">
        <f>VLOOKUP($A38,table,6,0)</f>
        <v>CORNET Jean-Yves</v>
      </c>
      <c r="H38" s="40" t="str">
        <f>VLOOKUP($A38,table,7,0)</f>
        <v>Sonate d'Edison Denisov</v>
      </c>
      <c r="I38" s="58">
        <v>37566</v>
      </c>
      <c r="J38" s="48">
        <v>0.7340277777777778</v>
      </c>
      <c r="K38" s="48">
        <f t="shared" si="0"/>
        <v>0.7479166666666667</v>
      </c>
      <c r="L38" s="49">
        <f t="shared" si="0"/>
        <v>0.7583333333333333</v>
      </c>
    </row>
    <row r="39" spans="1:12" ht="15.75" customHeight="1" thickBot="1">
      <c r="A39" s="72"/>
      <c r="B39" s="34"/>
      <c r="C39" s="73"/>
      <c r="D39" s="74"/>
      <c r="E39" s="74"/>
      <c r="F39" s="74"/>
      <c r="G39" s="74"/>
      <c r="H39" s="41" t="str">
        <f>VLOOKUP($A38,table,8,0)</f>
        <v>In Freundschaft de Karlheinz Stockhausen</v>
      </c>
      <c r="I39" s="77"/>
      <c r="J39" s="52">
        <f>SUM($J$3,J38)</f>
        <v>0.7479166666666667</v>
      </c>
      <c r="K39" s="52">
        <f>SUM($K$3,K38)</f>
        <v>0.7583333333333333</v>
      </c>
      <c r="L39" s="53">
        <f>SUM($L$3,L38)</f>
        <v>0.7881944444444444</v>
      </c>
    </row>
  </sheetData>
  <mergeCells count="132">
    <mergeCell ref="I38:I39"/>
    <mergeCell ref="F38:F39"/>
    <mergeCell ref="G38:G39"/>
    <mergeCell ref="A38:A39"/>
    <mergeCell ref="C38:C39"/>
    <mergeCell ref="D38:D39"/>
    <mergeCell ref="E38:E39"/>
    <mergeCell ref="I34:I35"/>
    <mergeCell ref="A36:A37"/>
    <mergeCell ref="C36:C37"/>
    <mergeCell ref="D36:D37"/>
    <mergeCell ref="E36:E37"/>
    <mergeCell ref="F36:F37"/>
    <mergeCell ref="G36:G37"/>
    <mergeCell ref="I36:I37"/>
    <mergeCell ref="F34:F35"/>
    <mergeCell ref="G34:G35"/>
    <mergeCell ref="A34:A35"/>
    <mergeCell ref="C34:C35"/>
    <mergeCell ref="D34:D35"/>
    <mergeCell ref="E34:E35"/>
    <mergeCell ref="I30:I31"/>
    <mergeCell ref="A32:A33"/>
    <mergeCell ref="C32:C33"/>
    <mergeCell ref="D32:D33"/>
    <mergeCell ref="E32:E33"/>
    <mergeCell ref="F32:F33"/>
    <mergeCell ref="G32:G33"/>
    <mergeCell ref="I32:I33"/>
    <mergeCell ref="F30:F31"/>
    <mergeCell ref="G30:G31"/>
    <mergeCell ref="A30:A31"/>
    <mergeCell ref="C30:C31"/>
    <mergeCell ref="D30:D31"/>
    <mergeCell ref="E30:E31"/>
    <mergeCell ref="I26:I27"/>
    <mergeCell ref="A28:A29"/>
    <mergeCell ref="C28:C29"/>
    <mergeCell ref="D28:D29"/>
    <mergeCell ref="E28:E29"/>
    <mergeCell ref="F28:F29"/>
    <mergeCell ref="G28:G29"/>
    <mergeCell ref="I28:I29"/>
    <mergeCell ref="F26:F27"/>
    <mergeCell ref="G26:G27"/>
    <mergeCell ref="A26:A27"/>
    <mergeCell ref="C26:C27"/>
    <mergeCell ref="D26:D27"/>
    <mergeCell ref="E26:E27"/>
    <mergeCell ref="I22:I23"/>
    <mergeCell ref="A24:A25"/>
    <mergeCell ref="C24:C25"/>
    <mergeCell ref="D24:D25"/>
    <mergeCell ref="E24:E25"/>
    <mergeCell ref="F24:F25"/>
    <mergeCell ref="G24:G25"/>
    <mergeCell ref="I24:I25"/>
    <mergeCell ref="F22:F23"/>
    <mergeCell ref="G22:G23"/>
    <mergeCell ref="A22:A23"/>
    <mergeCell ref="C22:C23"/>
    <mergeCell ref="D22:D23"/>
    <mergeCell ref="E22:E23"/>
    <mergeCell ref="I18:I19"/>
    <mergeCell ref="A20:A21"/>
    <mergeCell ref="C20:C21"/>
    <mergeCell ref="D20:D21"/>
    <mergeCell ref="E20:E21"/>
    <mergeCell ref="F20:F21"/>
    <mergeCell ref="G20:G21"/>
    <mergeCell ref="I20:I21"/>
    <mergeCell ref="F18:F19"/>
    <mergeCell ref="G18:G19"/>
    <mergeCell ref="A18:A19"/>
    <mergeCell ref="C18:C19"/>
    <mergeCell ref="D18:D19"/>
    <mergeCell ref="E18:E19"/>
    <mergeCell ref="I14:I15"/>
    <mergeCell ref="A16:A17"/>
    <mergeCell ref="C16:C17"/>
    <mergeCell ref="D16:D17"/>
    <mergeCell ref="E16:E17"/>
    <mergeCell ref="F16:F17"/>
    <mergeCell ref="G16:G17"/>
    <mergeCell ref="I16:I17"/>
    <mergeCell ref="F14:F15"/>
    <mergeCell ref="G14:G15"/>
    <mergeCell ref="A14:A15"/>
    <mergeCell ref="C14:C15"/>
    <mergeCell ref="D14:D15"/>
    <mergeCell ref="E14:E15"/>
    <mergeCell ref="I10:I11"/>
    <mergeCell ref="A12:A13"/>
    <mergeCell ref="C12:C13"/>
    <mergeCell ref="D12:D13"/>
    <mergeCell ref="E12:E13"/>
    <mergeCell ref="F12:F13"/>
    <mergeCell ref="G12:G13"/>
    <mergeCell ref="I12:I13"/>
    <mergeCell ref="F10:F11"/>
    <mergeCell ref="G10:G11"/>
    <mergeCell ref="A10:A11"/>
    <mergeCell ref="C10:C11"/>
    <mergeCell ref="D10:D11"/>
    <mergeCell ref="E10:E11"/>
    <mergeCell ref="I6:I7"/>
    <mergeCell ref="A8:A9"/>
    <mergeCell ref="C8:C9"/>
    <mergeCell ref="D8:D9"/>
    <mergeCell ref="E8:E9"/>
    <mergeCell ref="F8:F9"/>
    <mergeCell ref="G8:G9"/>
    <mergeCell ref="I8:I9"/>
    <mergeCell ref="I4:I5"/>
    <mergeCell ref="A6:A7"/>
    <mergeCell ref="C6:C7"/>
    <mergeCell ref="D6:D7"/>
    <mergeCell ref="E6:E7"/>
    <mergeCell ref="F6:F7"/>
    <mergeCell ref="G6:G7"/>
    <mergeCell ref="G1:G2"/>
    <mergeCell ref="I1:L1"/>
    <mergeCell ref="A4:A5"/>
    <mergeCell ref="C4:C5"/>
    <mergeCell ref="D4:D5"/>
    <mergeCell ref="E4:E5"/>
    <mergeCell ref="F4:F5"/>
    <mergeCell ref="G4:G5"/>
    <mergeCell ref="C1:C2"/>
    <mergeCell ref="D1:D2"/>
    <mergeCell ref="E1:E2"/>
    <mergeCell ref="F1:F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scale="91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8" sqref="B8:B9"/>
    </sheetView>
  </sheetViews>
  <sheetFormatPr defaultColWidth="11.421875" defaultRowHeight="12.75"/>
  <cols>
    <col min="1" max="1" width="3.140625" style="1" bestFit="1" customWidth="1"/>
    <col min="2" max="2" width="16.28125" style="16" bestFit="1" customWidth="1"/>
    <col min="3" max="3" width="8.28125" style="16" bestFit="1" customWidth="1"/>
    <col min="4" max="4" width="5.28125" style="18" bestFit="1" customWidth="1"/>
    <col min="5" max="5" width="14.421875" style="16" bestFit="1" customWidth="1"/>
    <col min="6" max="6" width="19.28125" style="16" bestFit="1" customWidth="1"/>
    <col min="7" max="7" width="36.421875" style="16" bestFit="1" customWidth="1"/>
    <col min="8" max="8" width="16.140625" style="10" customWidth="1"/>
    <col min="9" max="9" width="6.28125" style="19" bestFit="1" customWidth="1"/>
    <col min="10" max="10" width="9.140625" style="21" bestFit="1" customWidth="1"/>
    <col min="11" max="16384" width="11.421875" style="1" customWidth="1"/>
  </cols>
  <sheetData>
    <row r="1" spans="1:10" ht="15.75" customHeight="1" thickBot="1">
      <c r="A1" s="15"/>
      <c r="B1" s="69" t="s">
        <v>30</v>
      </c>
      <c r="C1" s="69" t="s">
        <v>31</v>
      </c>
      <c r="D1" s="69" t="s">
        <v>32</v>
      </c>
      <c r="E1" s="69" t="s">
        <v>33</v>
      </c>
      <c r="F1" s="69" t="s">
        <v>34</v>
      </c>
      <c r="G1" s="35" t="s">
        <v>41</v>
      </c>
      <c r="H1" s="66" t="s">
        <v>45</v>
      </c>
      <c r="I1" s="67"/>
      <c r="J1" s="68"/>
    </row>
    <row r="2" spans="1:10" s="2" customFormat="1" ht="15.75" customHeight="1" thickBot="1">
      <c r="A2" s="8"/>
      <c r="B2" s="70"/>
      <c r="C2" s="70"/>
      <c r="D2" s="70"/>
      <c r="E2" s="70"/>
      <c r="F2" s="70"/>
      <c r="G2" s="43" t="s">
        <v>64</v>
      </c>
      <c r="H2" s="22" t="s">
        <v>42</v>
      </c>
      <c r="I2" s="30" t="s">
        <v>43</v>
      </c>
      <c r="J2" s="31" t="s">
        <v>44</v>
      </c>
    </row>
    <row r="3" spans="1:10" s="6" customFormat="1" ht="15.75" customHeight="1">
      <c r="A3" s="7"/>
      <c r="B3" s="11"/>
      <c r="C3" s="11"/>
      <c r="D3" s="17"/>
      <c r="E3" s="11"/>
      <c r="F3" s="11"/>
      <c r="G3" s="11"/>
      <c r="H3" s="9"/>
      <c r="I3" s="25"/>
      <c r="J3" s="23">
        <v>0.0625</v>
      </c>
    </row>
    <row r="4" spans="1:10" ht="15.75" customHeight="1">
      <c r="A4" s="56">
        <v>2</v>
      </c>
      <c r="B4" s="57" t="str">
        <f>VLOOKUP($A4,table,2,0)</f>
        <v>CARCELES</v>
      </c>
      <c r="C4" s="54" t="str">
        <f>VLOOKUP($A4,table,3,0)</f>
        <v>Cédric</v>
      </c>
      <c r="D4" s="54" t="str">
        <f>VLOOKUP($A4,table,4,0)</f>
        <v>M</v>
      </c>
      <c r="E4" s="54" t="str">
        <f>VLOOKUP($A4,table,5,0)</f>
        <v>FRANCE</v>
      </c>
      <c r="F4" s="54" t="str">
        <f>VLOOKUP($A4,table,6,0)</f>
        <v>ITO Fumie</v>
      </c>
      <c r="G4" s="40" t="str">
        <f>VLOOKUP(A4,table,7,0)</f>
        <v>Rhapsody de Claude Debussy</v>
      </c>
      <c r="H4" s="58">
        <v>37564</v>
      </c>
      <c r="I4" s="71">
        <v>21</v>
      </c>
      <c r="J4" s="107">
        <v>0.375</v>
      </c>
    </row>
    <row r="5" spans="1:10" s="14" customFormat="1" ht="15.75" customHeight="1">
      <c r="A5" s="56"/>
      <c r="B5" s="78"/>
      <c r="C5" s="79"/>
      <c r="D5" s="79"/>
      <c r="E5" s="79"/>
      <c r="F5" s="79"/>
      <c r="G5" s="80" t="str">
        <f>VLOOKUP($A4,table,8,0)</f>
        <v>Mysterious Morning III de Fuminori Tanada</v>
      </c>
      <c r="H5" s="81"/>
      <c r="I5" s="82"/>
      <c r="J5" s="108">
        <f>SUM(J3:J4)</f>
        <v>0.4375</v>
      </c>
    </row>
    <row r="6" spans="1:10" ht="15.75" customHeight="1">
      <c r="A6" s="65">
        <v>1</v>
      </c>
      <c r="B6" s="86" t="str">
        <f>VLOOKUP($A6,table,2,0)</f>
        <v>ALONSO SERENA</v>
      </c>
      <c r="C6" s="87" t="str">
        <f>VLOOKUP($A6,table,3,0)</f>
        <v>David</v>
      </c>
      <c r="D6" s="87" t="str">
        <f>VLOOKUP($A6,table,4,0)</f>
        <v>M</v>
      </c>
      <c r="E6" s="87" t="str">
        <f>VLOOKUP($A6,table,5,0)</f>
        <v>ESPAGNE</v>
      </c>
      <c r="F6" s="87" t="str">
        <f>VLOOKUP($A6,table,6,0)</f>
        <v>LUC Lucjan</v>
      </c>
      <c r="G6" s="88" t="str">
        <f>VLOOKUP($A6,table,7,0)</f>
        <v>Concertino da Camera de Jacques Ibert</v>
      </c>
      <c r="H6" s="89">
        <v>37564</v>
      </c>
      <c r="I6" s="90">
        <v>22</v>
      </c>
      <c r="J6" s="109">
        <v>0.375</v>
      </c>
    </row>
    <row r="7" spans="1:10" s="14" customFormat="1" ht="15.75" customHeight="1">
      <c r="A7" s="65"/>
      <c r="B7" s="78"/>
      <c r="C7" s="79"/>
      <c r="D7" s="79"/>
      <c r="E7" s="79"/>
      <c r="F7" s="79"/>
      <c r="G7" s="80" t="str">
        <f>VLOOKUP($A6,table,8,0)</f>
        <v>In Freundschaft de Karlheinz Stockhausen</v>
      </c>
      <c r="H7" s="95"/>
      <c r="I7" s="96"/>
      <c r="J7" s="108">
        <f>SUM(J3,J6)</f>
        <v>0.4375</v>
      </c>
    </row>
    <row r="8" spans="1:10" ht="15.75" customHeight="1">
      <c r="A8" s="65">
        <v>3</v>
      </c>
      <c r="B8" s="86" t="str">
        <f>VLOOKUP($A8,table,2,0)</f>
        <v>CHAPELAND</v>
      </c>
      <c r="C8" s="87" t="str">
        <f>VLOOKUP($A8,table,3,0)</f>
        <v>Nicolas</v>
      </c>
      <c r="D8" s="87" t="str">
        <f>VLOOKUP($A8,table,4,0)</f>
        <v>M</v>
      </c>
      <c r="E8" s="87" t="str">
        <f>VLOOKUP($A8,table,5,0)</f>
        <v>FRANCE</v>
      </c>
      <c r="F8" s="87" t="str">
        <f>VLOOKUP($A8,table,6,0)</f>
        <v>ITO Fumie</v>
      </c>
      <c r="G8" s="88" t="str">
        <f>VLOOKUP($A8,table,7,0)</f>
        <v>Sonate d'Edison Denisov</v>
      </c>
      <c r="H8" s="89">
        <v>37564</v>
      </c>
      <c r="I8" s="90">
        <v>21</v>
      </c>
      <c r="J8" s="109">
        <v>0.4375</v>
      </c>
    </row>
    <row r="9" spans="1:10" s="14" customFormat="1" ht="15.75" customHeight="1">
      <c r="A9" s="65"/>
      <c r="B9" s="78"/>
      <c r="C9" s="79"/>
      <c r="D9" s="79"/>
      <c r="E9" s="79"/>
      <c r="F9" s="79"/>
      <c r="G9" s="80" t="str">
        <f>VLOOKUP($A8,table,8,0)</f>
        <v>Mysterious Morning III de Fuminori Tanada</v>
      </c>
      <c r="H9" s="95"/>
      <c r="I9" s="96"/>
      <c r="J9" s="108">
        <f>SUM($J$3,J8)</f>
        <v>0.5</v>
      </c>
    </row>
    <row r="10" spans="1:10" ht="15.75" customHeight="1">
      <c r="A10" s="65">
        <v>8</v>
      </c>
      <c r="B10" s="86" t="str">
        <f>VLOOKUP($A10,table,2,0)</f>
        <v>HAYASHIDA</v>
      </c>
      <c r="C10" s="87" t="str">
        <f>VLOOKUP($A10,table,3,0)</f>
        <v>Kazuyuki</v>
      </c>
      <c r="D10" s="87" t="str">
        <f>VLOOKUP($A10,table,4,0)</f>
        <v>M</v>
      </c>
      <c r="E10" s="87" t="str">
        <f>VLOOKUP($A10,table,5,0)</f>
        <v>JAPON</v>
      </c>
      <c r="F10" s="87" t="str">
        <f>VLOOKUP($A10,table,6,0)</f>
        <v>HATTORI Mariko</v>
      </c>
      <c r="G10" s="88" t="str">
        <f>VLOOKUP($A10,table,7,0)</f>
        <v>Sonatine de Claude Pascal</v>
      </c>
      <c r="H10" s="89">
        <v>37564</v>
      </c>
      <c r="I10" s="90">
        <v>22</v>
      </c>
      <c r="J10" s="109">
        <v>0.4375</v>
      </c>
    </row>
    <row r="11" spans="1:10" s="14" customFormat="1" ht="15.75" customHeight="1">
      <c r="A11" s="65"/>
      <c r="B11" s="78"/>
      <c r="C11" s="79"/>
      <c r="D11" s="79"/>
      <c r="E11" s="79"/>
      <c r="F11" s="79"/>
      <c r="G11" s="80" t="str">
        <f>VLOOKUP($A10,table,8,0)</f>
        <v>Sequenza IX B de Luciano Berio</v>
      </c>
      <c r="H11" s="95"/>
      <c r="I11" s="96"/>
      <c r="J11" s="108">
        <f>SUM($J$3,J10)</f>
        <v>0.5</v>
      </c>
    </row>
    <row r="12" spans="1:10" ht="15.75" customHeight="1">
      <c r="A12" s="65">
        <v>4</v>
      </c>
      <c r="B12" s="86" t="str">
        <f>VLOOKUP($A12,table,2,0)</f>
        <v>DEMARSY</v>
      </c>
      <c r="C12" s="87" t="str">
        <f>VLOOKUP($A12,table,3,0)</f>
        <v>Grégory</v>
      </c>
      <c r="D12" s="87" t="str">
        <f>VLOOKUP($A12,table,4,0)</f>
        <v>M</v>
      </c>
      <c r="E12" s="87" t="str">
        <f>VLOOKUP($A12,table,5,0)</f>
        <v>FRANCE</v>
      </c>
      <c r="F12" s="87" t="str">
        <f>VLOOKUP($A12,table,6,0)</f>
        <v>ITO Fumie</v>
      </c>
      <c r="G12" s="88" t="str">
        <f>VLOOKUP($A12,table,7,0)</f>
        <v>Rhapsody de Claude Debussy</v>
      </c>
      <c r="H12" s="89">
        <v>37564</v>
      </c>
      <c r="I12" s="90">
        <v>21</v>
      </c>
      <c r="J12" s="109">
        <v>0.5416666666666666</v>
      </c>
    </row>
    <row r="13" spans="1:10" s="14" customFormat="1" ht="15.75" customHeight="1">
      <c r="A13" s="65"/>
      <c r="B13" s="78"/>
      <c r="C13" s="79"/>
      <c r="D13" s="79"/>
      <c r="E13" s="79"/>
      <c r="F13" s="79"/>
      <c r="G13" s="80" t="str">
        <f>VLOOKUP($A12,table,8,0)</f>
        <v>Mysterious Morning III de Fuminori Tanada</v>
      </c>
      <c r="H13" s="95"/>
      <c r="I13" s="96"/>
      <c r="J13" s="108">
        <f>SUM($J$3,J12)</f>
        <v>0.6041666666666666</v>
      </c>
    </row>
    <row r="14" spans="1:10" ht="15.75" customHeight="1">
      <c r="A14" s="65">
        <v>14</v>
      </c>
      <c r="B14" s="86" t="str">
        <f>VLOOKUP($A14,table,2,0)</f>
        <v>HIRAGA</v>
      </c>
      <c r="C14" s="87" t="str">
        <f>VLOOKUP($A14,table,3,0)</f>
        <v>Miki</v>
      </c>
      <c r="D14" s="87" t="str">
        <f>VLOOKUP($A14,table,4,0)</f>
        <v>F</v>
      </c>
      <c r="E14" s="87" t="str">
        <f>VLOOKUP($A14,table,5,0)</f>
        <v>JAPON</v>
      </c>
      <c r="F14" s="87" t="str">
        <f>VLOOKUP($A14,table,6,0)</f>
        <v>HATTORI Mariko</v>
      </c>
      <c r="G14" s="88" t="str">
        <f>VLOOKUP($A14,table,7,0)</f>
        <v>Concertino da Camera de Jacques Ibert</v>
      </c>
      <c r="H14" s="89">
        <v>37564</v>
      </c>
      <c r="I14" s="90">
        <v>22</v>
      </c>
      <c r="J14" s="109">
        <v>0.5416666666666666</v>
      </c>
    </row>
    <row r="15" spans="1:10" s="14" customFormat="1" ht="15.75" customHeight="1">
      <c r="A15" s="65"/>
      <c r="B15" s="78"/>
      <c r="C15" s="79"/>
      <c r="D15" s="79"/>
      <c r="E15" s="79"/>
      <c r="F15" s="79"/>
      <c r="G15" s="80" t="str">
        <f>VLOOKUP($A14,table,8,0)</f>
        <v>Sonate de Jeanine Rueff</v>
      </c>
      <c r="H15" s="95"/>
      <c r="I15" s="96"/>
      <c r="J15" s="108">
        <f>SUM($J$3,J14)</f>
        <v>0.6041666666666666</v>
      </c>
    </row>
    <row r="16" spans="1:10" ht="15.75" customHeight="1">
      <c r="A16" s="65">
        <v>5</v>
      </c>
      <c r="B16" s="86" t="str">
        <f>VLOOKUP($A16,table,2,0)</f>
        <v>ETRILLARD</v>
      </c>
      <c r="C16" s="87" t="str">
        <f>VLOOKUP($A16,table,3,0)</f>
        <v>Géraud</v>
      </c>
      <c r="D16" s="87" t="str">
        <f>VLOOKUP($A16,table,4,0)</f>
        <v>M</v>
      </c>
      <c r="E16" s="87" t="str">
        <f>VLOOKUP($A16,table,5,0)</f>
        <v>FRANCE</v>
      </c>
      <c r="F16" s="87" t="str">
        <f>VLOOKUP($A16,table,6,0)</f>
        <v>ITO Fumie</v>
      </c>
      <c r="G16" s="88" t="str">
        <f>VLOOKUP($A16,table,7,0)</f>
        <v>Rhapsody de Claude Debussy</v>
      </c>
      <c r="H16" s="89">
        <v>37564</v>
      </c>
      <c r="I16" s="90">
        <v>21</v>
      </c>
      <c r="J16" s="109">
        <v>0.6041666666666666</v>
      </c>
    </row>
    <row r="17" spans="1:10" s="14" customFormat="1" ht="15.75" customHeight="1">
      <c r="A17" s="65"/>
      <c r="B17" s="78"/>
      <c r="C17" s="79"/>
      <c r="D17" s="79"/>
      <c r="E17" s="79"/>
      <c r="F17" s="79"/>
      <c r="G17" s="80" t="str">
        <f>VLOOKUP($A16,table,8,0)</f>
        <v>Jungle de Christian Lauba</v>
      </c>
      <c r="H17" s="95"/>
      <c r="I17" s="96"/>
      <c r="J17" s="108">
        <f>SUM($J$3,J16)</f>
        <v>0.6666666666666666</v>
      </c>
    </row>
    <row r="18" spans="1:10" ht="15.75" customHeight="1">
      <c r="A18" s="65">
        <v>10</v>
      </c>
      <c r="B18" s="86" t="str">
        <f>VLOOKUP($A18,table,2,0)</f>
        <v>IBRAHIM</v>
      </c>
      <c r="C18" s="87" t="str">
        <f>VLOOKUP($A18,table,3,0)</f>
        <v>Michael</v>
      </c>
      <c r="D18" s="87" t="str">
        <f>VLOOKUP($A18,table,4,0)</f>
        <v>M</v>
      </c>
      <c r="E18" s="87" t="str">
        <f>VLOOKUP($A18,table,5,0)</f>
        <v>CANADA</v>
      </c>
      <c r="F18" s="87" t="str">
        <f>VLOOKUP($A18,table,6,0)</f>
        <v>BONSKI Erin</v>
      </c>
      <c r="G18" s="88" t="str">
        <f>VLOOKUP($A18,table,7,0)</f>
        <v>Sonate d'Edison Denisov</v>
      </c>
      <c r="H18" s="89">
        <v>37564</v>
      </c>
      <c r="I18" s="90">
        <v>22</v>
      </c>
      <c r="J18" s="109">
        <v>0.6041666666666666</v>
      </c>
    </row>
    <row r="19" spans="1:10" s="14" customFormat="1" ht="15.75" customHeight="1">
      <c r="A19" s="65"/>
      <c r="B19" s="78"/>
      <c r="C19" s="79"/>
      <c r="D19" s="79"/>
      <c r="E19" s="79"/>
      <c r="F19" s="79"/>
      <c r="G19" s="80" t="str">
        <f>VLOOKUP($A18,table,8,0)</f>
        <v>In Freundschaft de Karlheinz Stockhausen</v>
      </c>
      <c r="H19" s="95"/>
      <c r="I19" s="96"/>
      <c r="J19" s="108">
        <f>SUM($J$3,J18)</f>
        <v>0.6666666666666666</v>
      </c>
    </row>
    <row r="20" spans="1:10" ht="15.75" customHeight="1">
      <c r="A20" s="65">
        <v>18</v>
      </c>
      <c r="B20" s="57" t="str">
        <f>VLOOKUP($A20,table,2,0)</f>
        <v>JENKINS</v>
      </c>
      <c r="C20" s="54" t="str">
        <f>VLOOKUP($A20,table,3,0)</f>
        <v>David</v>
      </c>
      <c r="D20" s="54" t="str">
        <f>VLOOKUP($A20,table,4,0)</f>
        <v>M</v>
      </c>
      <c r="E20" s="54" t="str">
        <f>VLOOKUP($A20,table,5,0)</f>
        <v>USA</v>
      </c>
      <c r="F20" s="54" t="str">
        <f>VLOOKUP($A20,table,6,0)</f>
        <v>LOEWEN Laura</v>
      </c>
      <c r="G20" s="40" t="str">
        <f>VLOOKUP($A20,table,7,0)</f>
        <v>San Antonio de John Harbison</v>
      </c>
      <c r="H20" s="59">
        <v>37564</v>
      </c>
      <c r="I20" s="62">
        <v>23</v>
      </c>
      <c r="J20" s="107">
        <v>0.6041666666666666</v>
      </c>
    </row>
    <row r="21" spans="1:10" s="14" customFormat="1" ht="15.75" customHeight="1" thickBot="1">
      <c r="A21" s="65"/>
      <c r="B21" s="73"/>
      <c r="C21" s="74"/>
      <c r="D21" s="74"/>
      <c r="E21" s="74"/>
      <c r="F21" s="74"/>
      <c r="G21" s="41" t="str">
        <f>VLOOKUP($A20,table,8,0)</f>
        <v>Caprice en forme de Valse de Paul Bonneau</v>
      </c>
      <c r="H21" s="75"/>
      <c r="I21" s="76"/>
      <c r="J21" s="110">
        <f>SUM($J$3,J20)</f>
        <v>0.6666666666666666</v>
      </c>
    </row>
    <row r="22" spans="1:10" ht="15.75" customHeight="1">
      <c r="A22" s="65">
        <v>17</v>
      </c>
      <c r="B22" s="57" t="str">
        <f>VLOOKUP($A22,table,2,0)</f>
        <v>FELIPE-BELIJAR</v>
      </c>
      <c r="C22" s="54" t="str">
        <f>VLOOKUP($A22,table,3,0)</f>
        <v>Antonio</v>
      </c>
      <c r="D22" s="54" t="str">
        <f>VLOOKUP($A22,table,4,0)</f>
        <v>M</v>
      </c>
      <c r="E22" s="54" t="str">
        <f>VLOOKUP($A22,table,5,0)</f>
        <v>ESPAGNE</v>
      </c>
      <c r="F22" s="54" t="str">
        <f>VLOOKUP($A22,table,6,0)</f>
        <v>ITO Fumie</v>
      </c>
      <c r="G22" s="40" t="str">
        <f>VLOOKUP($A22,table,7,0)</f>
        <v>Sonate d'Edison Denisov</v>
      </c>
      <c r="H22" s="59">
        <v>37565</v>
      </c>
      <c r="I22" s="62">
        <v>21</v>
      </c>
      <c r="J22" s="107">
        <v>0.5208333333333334</v>
      </c>
    </row>
    <row r="23" spans="1:10" s="14" customFormat="1" ht="15.75" customHeight="1">
      <c r="A23" s="65"/>
      <c r="B23" s="78"/>
      <c r="C23" s="79"/>
      <c r="D23" s="79"/>
      <c r="E23" s="79"/>
      <c r="F23" s="79"/>
      <c r="G23" s="80" t="str">
        <f>VLOOKUP($A22,table,8,0)</f>
        <v>Ambitos de Roman Alis</v>
      </c>
      <c r="H23" s="95"/>
      <c r="I23" s="96"/>
      <c r="J23" s="108">
        <f>SUM($J$3,J22)</f>
        <v>0.5833333333333334</v>
      </c>
    </row>
    <row r="24" spans="1:10" ht="15.75" customHeight="1">
      <c r="A24" s="65">
        <v>11</v>
      </c>
      <c r="B24" s="86" t="str">
        <f>VLOOKUP($A24,table,2,0)</f>
        <v>KOPPETSCH</v>
      </c>
      <c r="C24" s="87" t="str">
        <f>VLOOKUP($A24,table,3,0)</f>
        <v>Lutz</v>
      </c>
      <c r="D24" s="87" t="str">
        <f>VLOOKUP($A24,table,4,0)</f>
        <v>M</v>
      </c>
      <c r="E24" s="87" t="str">
        <f>VLOOKUP($A24,table,5,0)</f>
        <v>ALLEMAGNE</v>
      </c>
      <c r="F24" s="87" t="str">
        <f>VLOOKUP($A24,table,6,0)</f>
        <v>PROTOPOPESCU Dana</v>
      </c>
      <c r="G24" s="88" t="str">
        <f>VLOOKUP($A24,table,7,0)</f>
        <v>Concertino da Camera de Jacques Ibert</v>
      </c>
      <c r="H24" s="89">
        <v>37565</v>
      </c>
      <c r="I24" s="90">
        <v>22</v>
      </c>
      <c r="J24" s="109">
        <v>0.4375</v>
      </c>
    </row>
    <row r="25" spans="1:10" s="14" customFormat="1" ht="15.75" customHeight="1">
      <c r="A25" s="65"/>
      <c r="B25" s="78"/>
      <c r="C25" s="79"/>
      <c r="D25" s="79"/>
      <c r="E25" s="79"/>
      <c r="F25" s="79"/>
      <c r="G25" s="80" t="str">
        <f>VLOOKUP($A24,table,8,0)</f>
        <v>Sequenza IX B de Luciano Berio</v>
      </c>
      <c r="H25" s="95"/>
      <c r="I25" s="96"/>
      <c r="J25" s="108">
        <f>SUM($J$3,J24)</f>
        <v>0.5</v>
      </c>
    </row>
    <row r="26" spans="1:10" ht="15.75" customHeight="1">
      <c r="A26" s="65">
        <v>6</v>
      </c>
      <c r="B26" s="86" t="str">
        <f>VLOOKUP($A26,table,2,0)</f>
        <v>GANDUBERT</v>
      </c>
      <c r="C26" s="87" t="str">
        <f>VLOOKUP($A26,table,3,0)</f>
        <v>Frantz</v>
      </c>
      <c r="D26" s="87" t="str">
        <f>VLOOKUP($A26,table,4,0)</f>
        <v>M</v>
      </c>
      <c r="E26" s="87" t="str">
        <f>VLOOKUP($A26,table,5,0)</f>
        <v>FRANCE</v>
      </c>
      <c r="F26" s="87" t="str">
        <f>VLOOKUP($A26,table,6,0)</f>
        <v>ITO Fumie</v>
      </c>
      <c r="G26" s="88" t="str">
        <f>VLOOKUP($A26,table,7,0)</f>
        <v>Rhapsody de Claude Debussy</v>
      </c>
      <c r="H26" s="89">
        <v>37565</v>
      </c>
      <c r="I26" s="90">
        <v>21</v>
      </c>
      <c r="J26" s="109">
        <v>0.75</v>
      </c>
    </row>
    <row r="27" spans="1:10" s="14" customFormat="1" ht="15.75" customHeight="1">
      <c r="A27" s="65"/>
      <c r="B27" s="78"/>
      <c r="C27" s="79"/>
      <c r="D27" s="79"/>
      <c r="E27" s="79"/>
      <c r="F27" s="79"/>
      <c r="G27" s="80" t="str">
        <f>VLOOKUP($A26,table,8,0)</f>
        <v>Mysterious Morning III de Fuminori Tanada</v>
      </c>
      <c r="H27" s="95"/>
      <c r="I27" s="96"/>
      <c r="J27" s="108">
        <f>SUM($J$3,J26)</f>
        <v>0.8125</v>
      </c>
    </row>
    <row r="28" spans="1:10" ht="15.75" customHeight="1">
      <c r="A28" s="65">
        <v>12</v>
      </c>
      <c r="B28" s="86" t="str">
        <f>VLOOKUP($A28,table,2,0)</f>
        <v>LARAN</v>
      </c>
      <c r="C28" s="87" t="str">
        <f>VLOOKUP($A28,table,3,0)</f>
        <v>Jérôme</v>
      </c>
      <c r="D28" s="87" t="str">
        <f>VLOOKUP($A28,table,4,0)</f>
        <v>M</v>
      </c>
      <c r="E28" s="87" t="str">
        <f>VLOOKUP($A28,table,5,0)</f>
        <v>FRANCE</v>
      </c>
      <c r="F28" s="87" t="str">
        <f>VLOOKUP($A28,table,6,0)</f>
        <v>ERTSCHEID Michaël</v>
      </c>
      <c r="G28" s="88" t="str">
        <f>VLOOKUP($A28,table,7,0)</f>
        <v>Sonate d'Edison Denisov</v>
      </c>
      <c r="H28" s="89">
        <v>37565</v>
      </c>
      <c r="I28" s="90">
        <v>23</v>
      </c>
      <c r="J28" s="109">
        <v>0.4375</v>
      </c>
    </row>
    <row r="29" spans="1:10" ht="15.75" customHeight="1">
      <c r="A29" s="65"/>
      <c r="B29" s="78"/>
      <c r="C29" s="79"/>
      <c r="D29" s="79"/>
      <c r="E29" s="79"/>
      <c r="F29" s="79"/>
      <c r="G29" s="80" t="str">
        <f>VLOOKUP($A28,table,8,0)</f>
        <v>In Freundschaft de Karlheinz Stockhausen</v>
      </c>
      <c r="H29" s="95"/>
      <c r="I29" s="96"/>
      <c r="J29" s="108">
        <f>SUM($J$3,J28)</f>
        <v>0.5</v>
      </c>
    </row>
    <row r="30" spans="1:10" ht="15.75" customHeight="1">
      <c r="A30" s="65">
        <v>7</v>
      </c>
      <c r="B30" s="86" t="str">
        <f>VLOOKUP($A30,table,2,0)</f>
        <v>GOBERT</v>
      </c>
      <c r="C30" s="87" t="str">
        <f>VLOOKUP($A30,table,3,0)</f>
        <v>Thomas</v>
      </c>
      <c r="D30" s="87" t="str">
        <f>VLOOKUP($A30,table,4,0)</f>
        <v>M</v>
      </c>
      <c r="E30" s="87" t="str">
        <f>VLOOKUP($A30,table,5,0)</f>
        <v>FRANCE</v>
      </c>
      <c r="F30" s="87" t="str">
        <f>VLOOKUP($A30,table,6,0)</f>
        <v>ITO Fumie</v>
      </c>
      <c r="G30" s="88" t="str">
        <f>VLOOKUP($A30,table,7,0)</f>
        <v>Sonate d'Edison Denisov</v>
      </c>
      <c r="H30" s="89">
        <v>37565</v>
      </c>
      <c r="I30" s="90">
        <v>21</v>
      </c>
      <c r="J30" s="109">
        <v>0.8125</v>
      </c>
    </row>
    <row r="31" spans="1:10" ht="15.75" customHeight="1">
      <c r="A31" s="65"/>
      <c r="B31" s="78"/>
      <c r="C31" s="79"/>
      <c r="D31" s="79"/>
      <c r="E31" s="79"/>
      <c r="F31" s="79"/>
      <c r="G31" s="80" t="str">
        <f>VLOOKUP($A30,table,8,0)</f>
        <v>Hard de Christian Lauba</v>
      </c>
      <c r="H31" s="95"/>
      <c r="I31" s="96"/>
      <c r="J31" s="108">
        <f>SUM($J$3,J30)</f>
        <v>0.875</v>
      </c>
    </row>
    <row r="32" spans="1:10" ht="15.75" customHeight="1">
      <c r="A32" s="65">
        <v>16</v>
      </c>
      <c r="B32" s="86" t="str">
        <f>VLOOKUP($A32,table,2,0)</f>
        <v>NISHIO</v>
      </c>
      <c r="C32" s="87" t="str">
        <f>VLOOKUP($A32,table,3,0)</f>
        <v>Takahiro</v>
      </c>
      <c r="D32" s="87" t="str">
        <f>VLOOKUP($A32,table,4,0)</f>
        <v>M</v>
      </c>
      <c r="E32" s="87" t="str">
        <f>VLOOKUP($A32,table,5,0)</f>
        <v>JAPON</v>
      </c>
      <c r="F32" s="87" t="str">
        <f>VLOOKUP($A32,table,6,0)</f>
        <v>HATTORI Mariko</v>
      </c>
      <c r="G32" s="88" t="str">
        <f>VLOOKUP($A32,table,7,0)</f>
        <v>Sonatine de Claude Pascal</v>
      </c>
      <c r="H32" s="89">
        <v>37565</v>
      </c>
      <c r="I32" s="90">
        <v>22</v>
      </c>
      <c r="J32" s="109">
        <v>0.6875</v>
      </c>
    </row>
    <row r="33" spans="1:10" ht="15.75" customHeight="1">
      <c r="A33" s="65"/>
      <c r="B33" s="78"/>
      <c r="C33" s="79"/>
      <c r="D33" s="79"/>
      <c r="E33" s="79"/>
      <c r="F33" s="79"/>
      <c r="G33" s="80" t="str">
        <f>VLOOKUP($A32,table,8,0)</f>
        <v>Lutte de Thierry Escaich</v>
      </c>
      <c r="H33" s="95"/>
      <c r="I33" s="96"/>
      <c r="J33" s="108">
        <f>SUM($J$3,J32)</f>
        <v>0.75</v>
      </c>
    </row>
    <row r="34" spans="1:10" ht="15.75" customHeight="1">
      <c r="A34" s="65">
        <v>9</v>
      </c>
      <c r="B34" s="86" t="str">
        <f>VLOOKUP($A34,table,2,0)</f>
        <v>HARA</v>
      </c>
      <c r="C34" s="87" t="str">
        <f>VLOOKUP($A34,table,3,0)</f>
        <v>Hiroshi</v>
      </c>
      <c r="D34" s="87" t="str">
        <f>VLOOKUP($A34,table,4,0)</f>
        <v>M</v>
      </c>
      <c r="E34" s="87" t="str">
        <f>VLOOKUP($A34,table,5,0)</f>
        <v>JAPON</v>
      </c>
      <c r="F34" s="87" t="str">
        <f>VLOOKUP($A34,table,6,0)</f>
        <v>ITO Fumie</v>
      </c>
      <c r="G34" s="88" t="str">
        <f>VLOOKUP($A34,table,7,0)</f>
        <v>Sonatine de Claude Pascal</v>
      </c>
      <c r="H34" s="89">
        <v>37565</v>
      </c>
      <c r="I34" s="90">
        <v>21</v>
      </c>
      <c r="J34" s="109">
        <v>0.875</v>
      </c>
    </row>
    <row r="35" spans="1:10" ht="15.75" customHeight="1">
      <c r="A35" s="65"/>
      <c r="B35" s="78"/>
      <c r="C35" s="79"/>
      <c r="D35" s="79"/>
      <c r="E35" s="79"/>
      <c r="F35" s="79"/>
      <c r="G35" s="80" t="str">
        <f>VLOOKUP($A34,table,8,0)</f>
        <v>Sequenza IX B de Luciano Berio</v>
      </c>
      <c r="H35" s="95"/>
      <c r="I35" s="96"/>
      <c r="J35" s="108">
        <f>SUM($J$3,J34)</f>
        <v>0.9375</v>
      </c>
    </row>
    <row r="36" spans="1:10" ht="15.75" customHeight="1">
      <c r="A36" s="65">
        <v>13</v>
      </c>
      <c r="B36" s="86" t="str">
        <f>VLOOKUP($A36,table,2,0)</f>
        <v>PETIT</v>
      </c>
      <c r="C36" s="87" t="str">
        <f>VLOOKUP($A36,table,3,0)</f>
        <v>Julien</v>
      </c>
      <c r="D36" s="87" t="str">
        <f>VLOOKUP($A36,table,4,0)</f>
        <v>M</v>
      </c>
      <c r="E36" s="87" t="str">
        <f>VLOOKUP($A36,table,5,0)</f>
        <v>FRANCE</v>
      </c>
      <c r="F36" s="87" t="str">
        <f>VLOOKUP($A36,table,6,0)</f>
        <v>SANGARE Vincent</v>
      </c>
      <c r="G36" s="88" t="str">
        <f>VLOOKUP($A36,table,7,0)</f>
        <v>Concertino da Camera de Jacques Ibert</v>
      </c>
      <c r="H36" s="89">
        <v>37565</v>
      </c>
      <c r="I36" s="90">
        <v>23</v>
      </c>
      <c r="J36" s="109">
        <v>0.5833333333333334</v>
      </c>
    </row>
    <row r="37" spans="1:10" ht="15.75" customHeight="1">
      <c r="A37" s="65"/>
      <c r="B37" s="78"/>
      <c r="C37" s="79"/>
      <c r="D37" s="79"/>
      <c r="E37" s="79"/>
      <c r="F37" s="79"/>
      <c r="G37" s="80" t="str">
        <f>VLOOKUP($A36,table,8,0)</f>
        <v>In Freundschaft de Karlheinz Stockhausen</v>
      </c>
      <c r="H37" s="95"/>
      <c r="I37" s="96"/>
      <c r="J37" s="108">
        <f>SUM($J$3,J36)</f>
        <v>0.6458333333333334</v>
      </c>
    </row>
    <row r="38" spans="1:10" ht="15.75" customHeight="1">
      <c r="A38" s="65">
        <v>15</v>
      </c>
      <c r="B38" s="57" t="str">
        <f>VLOOKUP($A38,table,2,0)</f>
        <v>ROGINA</v>
      </c>
      <c r="C38" s="54" t="str">
        <f>VLOOKUP($A38,table,3,0)</f>
        <v>Miha</v>
      </c>
      <c r="D38" s="54" t="str">
        <f>VLOOKUP($A38,table,4,0)</f>
        <v>M</v>
      </c>
      <c r="E38" s="54" t="str">
        <f>VLOOKUP($A38,table,5,0)</f>
        <v>SLOVENIE</v>
      </c>
      <c r="F38" s="54" t="str">
        <f>VLOOKUP($A38,table,6,0)</f>
        <v>CORNET Jean-Yves</v>
      </c>
      <c r="G38" s="40" t="str">
        <f>VLOOKUP($A38,table,7,0)</f>
        <v>Sonate d'Edison Denisov</v>
      </c>
      <c r="H38" s="59">
        <v>37565</v>
      </c>
      <c r="I38" s="62">
        <v>21</v>
      </c>
      <c r="J38" s="107">
        <v>0.5833333333333334</v>
      </c>
    </row>
    <row r="39" spans="1:10" ht="15.75" customHeight="1" thickBot="1">
      <c r="A39" s="72"/>
      <c r="B39" s="73"/>
      <c r="C39" s="74"/>
      <c r="D39" s="74"/>
      <c r="E39" s="74"/>
      <c r="F39" s="74"/>
      <c r="G39" s="41" t="str">
        <f>VLOOKUP($A38,table,8,0)</f>
        <v>In Freundschaft de Karlheinz Stockhausen</v>
      </c>
      <c r="H39" s="75"/>
      <c r="I39" s="76"/>
      <c r="J39" s="110">
        <f>SUM($J$3,J38)</f>
        <v>0.6458333333333334</v>
      </c>
    </row>
  </sheetData>
  <mergeCells count="150">
    <mergeCell ref="E38:E39"/>
    <mergeCell ref="F38:F39"/>
    <mergeCell ref="H38:H39"/>
    <mergeCell ref="I38:I39"/>
    <mergeCell ref="A38:A39"/>
    <mergeCell ref="B38:B39"/>
    <mergeCell ref="C38:C39"/>
    <mergeCell ref="D38:D39"/>
    <mergeCell ref="A36:A37"/>
    <mergeCell ref="B36:B37"/>
    <mergeCell ref="C36:C37"/>
    <mergeCell ref="D36:D37"/>
    <mergeCell ref="E36:E37"/>
    <mergeCell ref="F36:F37"/>
    <mergeCell ref="H36:H37"/>
    <mergeCell ref="I36:I37"/>
    <mergeCell ref="E34:E35"/>
    <mergeCell ref="F34:F35"/>
    <mergeCell ref="H34:H35"/>
    <mergeCell ref="I34:I35"/>
    <mergeCell ref="A34:A35"/>
    <mergeCell ref="B34:B35"/>
    <mergeCell ref="C34:C35"/>
    <mergeCell ref="D34:D35"/>
    <mergeCell ref="A32:A33"/>
    <mergeCell ref="B32:B33"/>
    <mergeCell ref="C32:C33"/>
    <mergeCell ref="D32:D33"/>
    <mergeCell ref="E32:E33"/>
    <mergeCell ref="F32:F33"/>
    <mergeCell ref="H32:H33"/>
    <mergeCell ref="I32:I33"/>
    <mergeCell ref="E30:E31"/>
    <mergeCell ref="F30:F31"/>
    <mergeCell ref="H30:H31"/>
    <mergeCell ref="I30:I31"/>
    <mergeCell ref="A30:A31"/>
    <mergeCell ref="B30:B31"/>
    <mergeCell ref="C30:C31"/>
    <mergeCell ref="D30:D31"/>
    <mergeCell ref="A28:A29"/>
    <mergeCell ref="B28:B29"/>
    <mergeCell ref="C28:C29"/>
    <mergeCell ref="D28:D29"/>
    <mergeCell ref="E28:E29"/>
    <mergeCell ref="F28:F29"/>
    <mergeCell ref="H28:H29"/>
    <mergeCell ref="I28:I29"/>
    <mergeCell ref="E26:E27"/>
    <mergeCell ref="F26:F27"/>
    <mergeCell ref="H26:H27"/>
    <mergeCell ref="I26:I27"/>
    <mergeCell ref="A26:A27"/>
    <mergeCell ref="B26:B27"/>
    <mergeCell ref="C26:C27"/>
    <mergeCell ref="D26:D27"/>
    <mergeCell ref="A24:A25"/>
    <mergeCell ref="B24:B25"/>
    <mergeCell ref="C24:C25"/>
    <mergeCell ref="D24:D25"/>
    <mergeCell ref="E24:E25"/>
    <mergeCell ref="F24:F25"/>
    <mergeCell ref="H24:H25"/>
    <mergeCell ref="I24:I25"/>
    <mergeCell ref="E22:E23"/>
    <mergeCell ref="F22:F23"/>
    <mergeCell ref="H22:H23"/>
    <mergeCell ref="I22:I23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F20:F21"/>
    <mergeCell ref="H20:H21"/>
    <mergeCell ref="I20:I21"/>
    <mergeCell ref="E18:E19"/>
    <mergeCell ref="F18:F19"/>
    <mergeCell ref="H18:H19"/>
    <mergeCell ref="I18:I19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H16:H17"/>
    <mergeCell ref="I16:I17"/>
    <mergeCell ref="E14:E15"/>
    <mergeCell ref="F14:F15"/>
    <mergeCell ref="H14:H15"/>
    <mergeCell ref="I14:I15"/>
    <mergeCell ref="A14:A15"/>
    <mergeCell ref="B14:B15"/>
    <mergeCell ref="C14:C15"/>
    <mergeCell ref="D14:D15"/>
    <mergeCell ref="A12:A13"/>
    <mergeCell ref="B12:B13"/>
    <mergeCell ref="C12:C13"/>
    <mergeCell ref="D12:D13"/>
    <mergeCell ref="E12:E13"/>
    <mergeCell ref="F12:F13"/>
    <mergeCell ref="H12:H13"/>
    <mergeCell ref="I12:I13"/>
    <mergeCell ref="E10:E11"/>
    <mergeCell ref="F10:F11"/>
    <mergeCell ref="H10:H11"/>
    <mergeCell ref="I10:I11"/>
    <mergeCell ref="A10:A11"/>
    <mergeCell ref="B10:B11"/>
    <mergeCell ref="C10:C11"/>
    <mergeCell ref="D10:D11"/>
    <mergeCell ref="A8:A9"/>
    <mergeCell ref="B8:B9"/>
    <mergeCell ref="C8:C9"/>
    <mergeCell ref="D8:D9"/>
    <mergeCell ref="E8:E9"/>
    <mergeCell ref="F8:F9"/>
    <mergeCell ref="H8:H9"/>
    <mergeCell ref="I8:I9"/>
    <mergeCell ref="I4:I5"/>
    <mergeCell ref="A6:A7"/>
    <mergeCell ref="B6:B7"/>
    <mergeCell ref="C6:C7"/>
    <mergeCell ref="D6:D7"/>
    <mergeCell ref="E6:E7"/>
    <mergeCell ref="F6:F7"/>
    <mergeCell ref="H6:H7"/>
    <mergeCell ref="I6:I7"/>
    <mergeCell ref="F1:F2"/>
    <mergeCell ref="H1:J1"/>
    <mergeCell ref="A4:A5"/>
    <mergeCell ref="B4:B5"/>
    <mergeCell ref="C4:C5"/>
    <mergeCell ref="D4:D5"/>
    <mergeCell ref="E4:E5"/>
    <mergeCell ref="F4:F5"/>
    <mergeCell ref="H4:H5"/>
    <mergeCell ref="B1:B2"/>
    <mergeCell ref="C1:C2"/>
    <mergeCell ref="D1:D2"/>
    <mergeCell ref="E1:E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CCRD</dc:creator>
  <cp:keywords/>
  <dc:description/>
  <cp:lastModifiedBy>CCRD</cp:lastModifiedBy>
  <cp:lastPrinted>2002-11-04T10:45:30Z</cp:lastPrinted>
  <dcterms:created xsi:type="dcterms:W3CDTF">2002-11-02T09:31:45Z</dcterms:created>
  <dcterms:modified xsi:type="dcterms:W3CDTF">2002-11-04T10:45:33Z</dcterms:modified>
  <cp:category/>
  <cp:version/>
  <cp:contentType/>
  <cp:contentStatus/>
</cp:coreProperties>
</file>